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0310" windowHeight="7965" tabRatio="922"/>
  </bookViews>
  <sheets>
    <sheet name="Algemene gegevens" sheetId="1" r:id="rId1"/>
    <sheet name="Activiteiten SRA" sheetId="2" r:id="rId2"/>
    <sheet name="Activiteiten DW" sheetId="12" r:id="rId3"/>
    <sheet name="Sectoren" sheetId="6" r:id="rId4"/>
    <sheet name="Regio's" sheetId="7" r:id="rId5"/>
    <sheet name="Financiële gegevens" sheetId="8" r:id="rId6"/>
    <sheet name="Verklaring" sheetId="9" r:id="rId7"/>
    <sheet name="XML" sheetId="11" state="hidden" r:id="rId8"/>
    <sheet name="DATA" sheetId="10" state="hidden" r:id="rId9"/>
  </sheets>
  <definedNames>
    <definedName name="ACTIE">'Algemene gegevens'!$D$4</definedName>
    <definedName name="AlleRegios" localSheetId="2">'Regio''s'!#REF!</definedName>
    <definedName name="AlleRegios">'Regio''s'!$H$3</definedName>
    <definedName name="AlleSectoren" localSheetId="2">Sectoren!#REF!</definedName>
    <definedName name="AlleSectoren">Sectoren!$H$3</definedName>
    <definedName name="Keuzelijst1">DATA!$B$4:$B$5</definedName>
    <definedName name="Keuzelijst2">DATA!$B$6:$B$7</definedName>
    <definedName name="Keuzelijst3">DATA!$B$8:$B$9</definedName>
    <definedName name="Keuzelijst4">DATA!$B$10</definedName>
    <definedName name="Keuzelijst5">DATA!$B$11:$B$12</definedName>
    <definedName name="Keuzelijst6">DATA!$B$13:$B$15</definedName>
    <definedName name="Keuzelijst7">DATA!$B$16:$B$19</definedName>
    <definedName name="Keuzelijst8">DATA!$B$20:$B$21</definedName>
    <definedName name="Keuzelijst9">DATA!$B$22:$B$23</definedName>
    <definedName name="Orgaan">'Algemene gegevens'!#REF!</definedName>
  </definedNames>
  <calcPr calcId="125725"/>
</workbook>
</file>

<file path=xl/calcChain.xml><?xml version="1.0" encoding="utf-8"?>
<calcChain xmlns="http://schemas.openxmlformats.org/spreadsheetml/2006/main">
  <c r="C16" i="11"/>
  <c r="B16"/>
  <c r="B15"/>
  <c r="H19" i="1"/>
  <c r="C14" i="11" s="1"/>
  <c r="E14" s="1"/>
  <c r="H8" i="2"/>
  <c r="B34" i="11"/>
  <c r="H4" i="9"/>
  <c r="J2"/>
  <c r="J1"/>
  <c r="H3" s="1"/>
  <c r="C31" i="11"/>
  <c r="C4" i="2"/>
  <c r="C4" i="1"/>
  <c r="F4" i="7"/>
  <c r="F4" i="6"/>
  <c r="F51" i="12"/>
  <c r="F39"/>
  <c r="F27"/>
  <c r="F15"/>
  <c r="F3"/>
  <c r="F47" i="2"/>
  <c r="F36"/>
  <c r="F3"/>
  <c r="C24" i="6"/>
  <c r="C23"/>
  <c r="C22"/>
  <c r="C21"/>
  <c r="C20"/>
  <c r="C19"/>
  <c r="C18"/>
  <c r="C17"/>
  <c r="C16"/>
  <c r="C15"/>
  <c r="C14"/>
  <c r="C13"/>
  <c r="C12"/>
  <c r="C11"/>
  <c r="C10"/>
  <c r="C9"/>
  <c r="C8"/>
  <c r="C7"/>
  <c r="C6"/>
  <c r="C5"/>
  <c r="C4"/>
  <c r="C38" i="7"/>
  <c r="C37"/>
  <c r="C36"/>
  <c r="C35"/>
  <c r="C34"/>
  <c r="C33"/>
  <c r="C32"/>
  <c r="C31"/>
  <c r="C30"/>
  <c r="C29"/>
  <c r="C28"/>
  <c r="C27"/>
  <c r="C26"/>
  <c r="C25"/>
  <c r="C24"/>
  <c r="C23"/>
  <c r="C22"/>
  <c r="C21"/>
  <c r="C20"/>
  <c r="C19"/>
  <c r="C18"/>
  <c r="C17"/>
  <c r="C16"/>
  <c r="C15"/>
  <c r="C14"/>
  <c r="C13"/>
  <c r="C12"/>
  <c r="C11"/>
  <c r="C10"/>
  <c r="C9"/>
  <c r="C8"/>
  <c r="C7"/>
  <c r="C6"/>
  <c r="C5"/>
  <c r="C4"/>
  <c r="C51" i="1"/>
  <c r="C50"/>
  <c r="C49"/>
  <c r="C48"/>
  <c r="C47"/>
  <c r="C46"/>
  <c r="C45"/>
  <c r="C41"/>
  <c r="C40"/>
  <c r="C39"/>
  <c r="C38"/>
  <c r="C37"/>
  <c r="C36"/>
  <c r="C35"/>
  <c r="C34"/>
  <c r="D31" i="11"/>
  <c r="B31"/>
  <c r="D30"/>
  <c r="B30"/>
  <c r="D28"/>
  <c r="D29"/>
  <c r="B29"/>
  <c r="B28"/>
  <c r="H23" i="1"/>
  <c r="H21"/>
  <c r="J21" s="1"/>
  <c r="E29" i="11" s="1"/>
  <c r="C29" l="1"/>
  <c r="J23" i="1"/>
  <c r="H6"/>
  <c r="H22"/>
  <c r="H20"/>
  <c r="J19"/>
  <c r="I3"/>
  <c r="H3" s="1"/>
  <c r="I4"/>
  <c r="H4" s="1"/>
  <c r="C30"/>
  <c r="C29"/>
  <c r="C28"/>
  <c r="E31" i="11" l="1"/>
  <c r="C28"/>
  <c r="J22" i="1"/>
  <c r="C30" i="11"/>
  <c r="J20" i="1"/>
  <c r="E30" i="11" l="1"/>
  <c r="E28"/>
  <c r="I26" i="8"/>
  <c r="K26" s="1"/>
  <c r="E160" i="11" s="1"/>
  <c r="H8" i="9"/>
  <c r="F25" i="2"/>
  <c r="F14"/>
  <c r="D97" i="11"/>
  <c r="B97"/>
  <c r="H3" i="6"/>
  <c r="H3" i="7"/>
  <c r="D90" i="11"/>
  <c r="B90"/>
  <c r="D91"/>
  <c r="B91"/>
  <c r="D83"/>
  <c r="B83"/>
  <c r="D76"/>
  <c r="B76"/>
  <c r="D69"/>
  <c r="B69"/>
  <c r="D62"/>
  <c r="B62"/>
  <c r="D56"/>
  <c r="B56"/>
  <c r="D50"/>
  <c r="B50"/>
  <c r="D44"/>
  <c r="B44"/>
  <c r="D38"/>
  <c r="B38"/>
  <c r="H51" i="12"/>
  <c r="H39"/>
  <c r="H27"/>
  <c r="H15"/>
  <c r="H3"/>
  <c r="H47" i="2"/>
  <c r="J36"/>
  <c r="H36"/>
  <c r="H25"/>
  <c r="H14"/>
  <c r="H3"/>
  <c r="D32" i="11"/>
  <c r="B32"/>
  <c r="H52" i="12"/>
  <c r="C52"/>
  <c r="C40"/>
  <c r="C28"/>
  <c r="C16"/>
  <c r="C4"/>
  <c r="C48" i="2"/>
  <c r="C37"/>
  <c r="C26"/>
  <c r="C15"/>
  <c r="D25" i="11"/>
  <c r="D26"/>
  <c r="D27"/>
  <c r="D33"/>
  <c r="D34"/>
  <c r="D35"/>
  <c r="D36"/>
  <c r="D37"/>
  <c r="D39"/>
  <c r="D40"/>
  <c r="D41"/>
  <c r="D42"/>
  <c r="D43"/>
  <c r="D45"/>
  <c r="D46"/>
  <c r="D47"/>
  <c r="D48"/>
  <c r="D49"/>
  <c r="D51"/>
  <c r="D52"/>
  <c r="D53"/>
  <c r="D54"/>
  <c r="D55"/>
  <c r="D57"/>
  <c r="D58"/>
  <c r="D59"/>
  <c r="D60"/>
  <c r="D61"/>
  <c r="D63"/>
  <c r="D64"/>
  <c r="D65"/>
  <c r="D66"/>
  <c r="D67"/>
  <c r="D68"/>
  <c r="D70"/>
  <c r="D71"/>
  <c r="D72"/>
  <c r="D73"/>
  <c r="D74"/>
  <c r="D75"/>
  <c r="D77"/>
  <c r="D78"/>
  <c r="D79"/>
  <c r="D80"/>
  <c r="D81"/>
  <c r="C82"/>
  <c r="D82"/>
  <c r="D84"/>
  <c r="D85"/>
  <c r="D86"/>
  <c r="D87"/>
  <c r="D88"/>
  <c r="C89"/>
  <c r="D89"/>
  <c r="D92"/>
  <c r="D93"/>
  <c r="D94"/>
  <c r="D95"/>
  <c r="C96"/>
  <c r="D96"/>
  <c r="D98"/>
  <c r="D99"/>
  <c r="D100"/>
  <c r="D101"/>
  <c r="D102"/>
  <c r="D103"/>
  <c r="D104"/>
  <c r="D105"/>
  <c r="D106"/>
  <c r="D107"/>
  <c r="D108"/>
  <c r="D109"/>
  <c r="D110"/>
  <c r="D111"/>
  <c r="D112"/>
  <c r="D113"/>
  <c r="D114"/>
  <c r="D115"/>
  <c r="D116"/>
  <c r="D117"/>
  <c r="D118"/>
  <c r="D119"/>
  <c r="D120"/>
  <c r="D121"/>
  <c r="D122"/>
  <c r="D123"/>
  <c r="D124"/>
  <c r="D125"/>
  <c r="D126"/>
  <c r="D127"/>
  <c r="D128"/>
  <c r="D129"/>
  <c r="D130"/>
  <c r="D131"/>
  <c r="D132"/>
  <c r="D133"/>
  <c r="D134"/>
  <c r="D135"/>
  <c r="D136"/>
  <c r="D137"/>
  <c r="D138"/>
  <c r="D139"/>
  <c r="D140"/>
  <c r="D141"/>
  <c r="D142"/>
  <c r="D143"/>
  <c r="D144"/>
  <c r="D145"/>
  <c r="D146"/>
  <c r="D147"/>
  <c r="D148"/>
  <c r="D149"/>
  <c r="D150"/>
  <c r="D151"/>
  <c r="D152"/>
  <c r="D153"/>
  <c r="D154"/>
  <c r="D155"/>
  <c r="D156"/>
  <c r="D157"/>
  <c r="D158"/>
  <c r="D159"/>
  <c r="D160"/>
  <c r="D161"/>
  <c r="D162"/>
  <c r="D163"/>
  <c r="D164"/>
  <c r="D165"/>
  <c r="B164"/>
  <c r="B165"/>
  <c r="B163"/>
  <c r="B156"/>
  <c r="B157"/>
  <c r="B158"/>
  <c r="B159"/>
  <c r="B160"/>
  <c r="B161"/>
  <c r="B162"/>
  <c r="B155"/>
  <c r="B152"/>
  <c r="B153"/>
  <c r="B154"/>
  <c r="B120"/>
  <c r="B121"/>
  <c r="B122"/>
  <c r="B123"/>
  <c r="B124"/>
  <c r="B125"/>
  <c r="B126"/>
  <c r="B127"/>
  <c r="B128"/>
  <c r="B129"/>
  <c r="B130"/>
  <c r="B131"/>
  <c r="B132"/>
  <c r="B133"/>
  <c r="B134"/>
  <c r="B135"/>
  <c r="B136"/>
  <c r="B137"/>
  <c r="B138"/>
  <c r="B139"/>
  <c r="B140"/>
  <c r="B141"/>
  <c r="B142"/>
  <c r="B143"/>
  <c r="B144"/>
  <c r="B145"/>
  <c r="B146"/>
  <c r="B147"/>
  <c r="B148"/>
  <c r="B149"/>
  <c r="B150"/>
  <c r="B151"/>
  <c r="B119"/>
  <c r="B99"/>
  <c r="B100"/>
  <c r="B101"/>
  <c r="B102"/>
  <c r="B103"/>
  <c r="B104"/>
  <c r="B105"/>
  <c r="B106"/>
  <c r="B107"/>
  <c r="B108"/>
  <c r="B109"/>
  <c r="B110"/>
  <c r="B111"/>
  <c r="B112"/>
  <c r="B113"/>
  <c r="B114"/>
  <c r="B115"/>
  <c r="B116"/>
  <c r="B117"/>
  <c r="B118"/>
  <c r="B98"/>
  <c r="H57" i="12"/>
  <c r="B92" i="11"/>
  <c r="B93"/>
  <c r="B94"/>
  <c r="B95"/>
  <c r="B96"/>
  <c r="B88"/>
  <c r="B89"/>
  <c r="B64"/>
  <c r="B65"/>
  <c r="B66"/>
  <c r="B67"/>
  <c r="B68"/>
  <c r="B70"/>
  <c r="B71"/>
  <c r="B72"/>
  <c r="B73"/>
  <c r="B74"/>
  <c r="B75"/>
  <c r="B77"/>
  <c r="B78"/>
  <c r="B79"/>
  <c r="B80"/>
  <c r="B81"/>
  <c r="B82"/>
  <c r="B84"/>
  <c r="B85"/>
  <c r="B86"/>
  <c r="B87"/>
  <c r="B63"/>
  <c r="B58"/>
  <c r="B59"/>
  <c r="B60"/>
  <c r="B61"/>
  <c r="B51"/>
  <c r="B52"/>
  <c r="B53"/>
  <c r="B54"/>
  <c r="B55"/>
  <c r="B57"/>
  <c r="H9" i="2"/>
  <c r="B35" i="11"/>
  <c r="B36"/>
  <c r="B37"/>
  <c r="B39"/>
  <c r="B40"/>
  <c r="B41"/>
  <c r="B42"/>
  <c r="B43"/>
  <c r="B45"/>
  <c r="B46"/>
  <c r="B47"/>
  <c r="B48"/>
  <c r="B49"/>
  <c r="B33"/>
  <c r="B26"/>
  <c r="B27"/>
  <c r="B25"/>
  <c r="J4" i="9"/>
  <c r="E164" i="11" s="1"/>
  <c r="C4" i="9"/>
  <c r="J3"/>
  <c r="E163" i="11" s="1"/>
  <c r="C3" i="9"/>
  <c r="E3" s="1"/>
  <c r="D60" i="12"/>
  <c r="H59" s="1"/>
  <c r="C59"/>
  <c r="C58"/>
  <c r="C57"/>
  <c r="B9" i="8"/>
  <c r="B8"/>
  <c r="H55" i="2"/>
  <c r="D55"/>
  <c r="E9" i="8" s="1"/>
  <c r="H54" i="2"/>
  <c r="C54"/>
  <c r="H53"/>
  <c r="C53"/>
  <c r="H52"/>
  <c r="C52"/>
  <c r="C51"/>
  <c r="C50"/>
  <c r="C49"/>
  <c r="H48"/>
  <c r="D44"/>
  <c r="E8" i="8" s="1"/>
  <c r="H43" i="2"/>
  <c r="C43"/>
  <c r="H42"/>
  <c r="C42"/>
  <c r="H41"/>
  <c r="C41"/>
  <c r="C40"/>
  <c r="C39"/>
  <c r="C38"/>
  <c r="H37"/>
  <c r="D24" i="12"/>
  <c r="H24" s="1"/>
  <c r="D48"/>
  <c r="E14" i="8" s="1"/>
  <c r="D36" i="12"/>
  <c r="H35" s="1"/>
  <c r="D33" i="2"/>
  <c r="H33" s="1"/>
  <c r="D22"/>
  <c r="H22" s="1"/>
  <c r="D11"/>
  <c r="H11" s="1"/>
  <c r="B7" i="8"/>
  <c r="B6"/>
  <c r="B5"/>
  <c r="C31" i="2"/>
  <c r="C20"/>
  <c r="C9"/>
  <c r="C8"/>
  <c r="C46" i="12"/>
  <c r="C34"/>
  <c r="C22"/>
  <c r="C23"/>
  <c r="C10"/>
  <c r="H40"/>
  <c r="H28"/>
  <c r="H16"/>
  <c r="H22"/>
  <c r="H10"/>
  <c r="H4"/>
  <c r="H26" i="2"/>
  <c r="H31"/>
  <c r="H20"/>
  <c r="H4"/>
  <c r="H15"/>
  <c r="B15" i="8"/>
  <c r="B14"/>
  <c r="B13"/>
  <c r="B12"/>
  <c r="B11"/>
  <c r="H32" i="2"/>
  <c r="H30"/>
  <c r="H21"/>
  <c r="H19"/>
  <c r="J36" i="12"/>
  <c r="E82" i="11" s="1"/>
  <c r="H60" i="12"/>
  <c r="J60" s="1"/>
  <c r="E96" i="11" s="1"/>
  <c r="H58" i="12"/>
  <c r="H56"/>
  <c r="H48"/>
  <c r="H45"/>
  <c r="H44"/>
  <c r="H32"/>
  <c r="C32"/>
  <c r="H36"/>
  <c r="H33"/>
  <c r="H23"/>
  <c r="H21"/>
  <c r="H20"/>
  <c r="C56"/>
  <c r="C44"/>
  <c r="C20"/>
  <c r="H8"/>
  <c r="C8"/>
  <c r="C55"/>
  <c r="C54"/>
  <c r="C53"/>
  <c r="C47"/>
  <c r="C45"/>
  <c r="C43"/>
  <c r="C42"/>
  <c r="C41"/>
  <c r="C35"/>
  <c r="C33"/>
  <c r="C31"/>
  <c r="C30"/>
  <c r="C29"/>
  <c r="C21"/>
  <c r="C19"/>
  <c r="C18"/>
  <c r="C17"/>
  <c r="D12"/>
  <c r="H12" s="1"/>
  <c r="H11"/>
  <c r="C11"/>
  <c r="H9"/>
  <c r="C9"/>
  <c r="C7"/>
  <c r="C6"/>
  <c r="C5"/>
  <c r="C32" i="2"/>
  <c r="C30"/>
  <c r="C29"/>
  <c r="C28"/>
  <c r="C27"/>
  <c r="C21"/>
  <c r="C19"/>
  <c r="C18"/>
  <c r="C17"/>
  <c r="C16"/>
  <c r="H14" i="1"/>
  <c r="H13"/>
  <c r="C14"/>
  <c r="C13"/>
  <c r="C12"/>
  <c r="C17" i="11"/>
  <c r="C18"/>
  <c r="H5" i="1"/>
  <c r="H7"/>
  <c r="B12" i="11"/>
  <c r="C12"/>
  <c r="B21"/>
  <c r="B20"/>
  <c r="B18"/>
  <c r="B19"/>
  <c r="B17"/>
  <c r="E16"/>
  <c r="B13"/>
  <c r="J8" i="2"/>
  <c r="H10"/>
  <c r="H12" i="1"/>
  <c r="C19" i="11" l="1"/>
  <c r="E19" s="1"/>
  <c r="C165"/>
  <c r="C119"/>
  <c r="J3" i="6"/>
  <c r="J56" i="12"/>
  <c r="J58"/>
  <c r="C93" i="11"/>
  <c r="J52" i="12"/>
  <c r="C90" i="11"/>
  <c r="C86"/>
  <c r="C85"/>
  <c r="C84"/>
  <c r="J39" i="12"/>
  <c r="C79" i="11"/>
  <c r="C81"/>
  <c r="J32" i="12"/>
  <c r="C77" i="11"/>
  <c r="C76"/>
  <c r="J20" i="12"/>
  <c r="J23"/>
  <c r="J22"/>
  <c r="J24"/>
  <c r="J21"/>
  <c r="C70" i="11"/>
  <c r="C69"/>
  <c r="J11" i="12"/>
  <c r="J10"/>
  <c r="J8"/>
  <c r="J12"/>
  <c r="C65" i="11"/>
  <c r="J4" i="12"/>
  <c r="J3"/>
  <c r="J25" i="2"/>
  <c r="J14"/>
  <c r="C32" i="11"/>
  <c r="J54" i="2"/>
  <c r="J53"/>
  <c r="C58" i="11"/>
  <c r="J55" i="2"/>
  <c r="J52"/>
  <c r="C57" i="11"/>
  <c r="C56"/>
  <c r="J43" i="2"/>
  <c r="J42"/>
  <c r="C52" i="11"/>
  <c r="C51"/>
  <c r="E50"/>
  <c r="C50"/>
  <c r="C48"/>
  <c r="J31" i="2"/>
  <c r="C46" i="11"/>
  <c r="C49"/>
  <c r="C45"/>
  <c r="J21" i="2"/>
  <c r="J20"/>
  <c r="C43" i="11"/>
  <c r="J19" i="2"/>
  <c r="C39" i="11"/>
  <c r="C36"/>
  <c r="C35"/>
  <c r="E34"/>
  <c r="J11" i="2"/>
  <c r="J4"/>
  <c r="J14" i="1"/>
  <c r="J13"/>
  <c r="C25" i="11"/>
  <c r="C15"/>
  <c r="E15" s="1"/>
  <c r="J57" i="12"/>
  <c r="C91" i="11"/>
  <c r="H47" i="12"/>
  <c r="E13" i="8"/>
  <c r="J28" i="12"/>
  <c r="J27"/>
  <c r="J15"/>
  <c r="C62" i="11"/>
  <c r="C60"/>
  <c r="J47" i="2"/>
  <c r="C54" i="11"/>
  <c r="H44" i="2"/>
  <c r="C53" i="11"/>
  <c r="J41" i="2"/>
  <c r="C164" i="11"/>
  <c r="C163"/>
  <c r="E5" i="8"/>
  <c r="C47" i="11"/>
  <c r="I23" i="8"/>
  <c r="K23" s="1"/>
  <c r="E157" i="11" s="1"/>
  <c r="J8" i="9"/>
  <c r="C97" i="11"/>
  <c r="C83"/>
  <c r="J51" i="12"/>
  <c r="C44" i="11"/>
  <c r="C38"/>
  <c r="C160"/>
  <c r="H8" i="6"/>
  <c r="H12"/>
  <c r="H16"/>
  <c r="H24"/>
  <c r="H7"/>
  <c r="H11"/>
  <c r="H15"/>
  <c r="H23"/>
  <c r="H6"/>
  <c r="H10"/>
  <c r="H14"/>
  <c r="H18"/>
  <c r="H22"/>
  <c r="H20"/>
  <c r="H19"/>
  <c r="H5"/>
  <c r="H9"/>
  <c r="H13"/>
  <c r="H17"/>
  <c r="H21"/>
  <c r="H4"/>
  <c r="H4" i="7"/>
  <c r="J3" i="2"/>
  <c r="C61" i="11"/>
  <c r="C59"/>
  <c r="J9" i="2"/>
  <c r="C27" i="11"/>
  <c r="C26"/>
  <c r="J3" i="7"/>
  <c r="C94" i="11"/>
  <c r="J59" i="12"/>
  <c r="C95" i="11"/>
  <c r="C92"/>
  <c r="J44" i="12"/>
  <c r="J40"/>
  <c r="C78" i="11"/>
  <c r="C71"/>
  <c r="J16" i="12"/>
  <c r="C67" i="11"/>
  <c r="C66"/>
  <c r="C68"/>
  <c r="C64"/>
  <c r="C63"/>
  <c r="C41"/>
  <c r="C42"/>
  <c r="E6" i="8"/>
  <c r="C40" i="11"/>
  <c r="J48" i="2"/>
  <c r="J37"/>
  <c r="J26"/>
  <c r="J15"/>
  <c r="C33" i="11"/>
  <c r="C73"/>
  <c r="C75"/>
  <c r="C74"/>
  <c r="C72"/>
  <c r="C34"/>
  <c r="C37"/>
  <c r="E7" i="8"/>
  <c r="H27" i="7"/>
  <c r="H35"/>
  <c r="H11"/>
  <c r="H19"/>
  <c r="H38"/>
  <c r="H30"/>
  <c r="H22"/>
  <c r="H14"/>
  <c r="H6"/>
  <c r="H5"/>
  <c r="H31"/>
  <c r="H23"/>
  <c r="H15"/>
  <c r="H7"/>
  <c r="H34"/>
  <c r="H26"/>
  <c r="H18"/>
  <c r="H10"/>
  <c r="H36"/>
  <c r="H32"/>
  <c r="H28"/>
  <c r="H24"/>
  <c r="H20"/>
  <c r="H16"/>
  <c r="H12"/>
  <c r="H8"/>
  <c r="H37"/>
  <c r="H33"/>
  <c r="H29"/>
  <c r="H25"/>
  <c r="H21"/>
  <c r="H17"/>
  <c r="H13"/>
  <c r="H9"/>
  <c r="H46" i="12"/>
  <c r="H34"/>
  <c r="J32" i="2"/>
  <c r="J22"/>
  <c r="J33"/>
  <c r="J10"/>
  <c r="J9" i="12"/>
  <c r="E12" i="8"/>
  <c r="E15"/>
  <c r="J48" i="12"/>
  <c r="E89" i="11" s="1"/>
  <c r="J45" i="12"/>
  <c r="J33"/>
  <c r="J35"/>
  <c r="E11" i="8"/>
  <c r="J30" i="2"/>
  <c r="J12" i="1"/>
  <c r="E12" i="11"/>
  <c r="C20"/>
  <c r="E20" s="1"/>
  <c r="C21"/>
  <c r="E21" s="1"/>
  <c r="E17"/>
  <c r="E18"/>
  <c r="E165" l="1"/>
  <c r="E119"/>
  <c r="E97"/>
  <c r="E92"/>
  <c r="E94"/>
  <c r="E95"/>
  <c r="E93"/>
  <c r="E91"/>
  <c r="E90"/>
  <c r="E86"/>
  <c r="E85"/>
  <c r="C88"/>
  <c r="J47" i="12"/>
  <c r="E84" i="11"/>
  <c r="E83"/>
  <c r="E79"/>
  <c r="E81"/>
  <c r="E78"/>
  <c r="E77"/>
  <c r="E76"/>
  <c r="E71"/>
  <c r="E74"/>
  <c r="E73"/>
  <c r="E75"/>
  <c r="E72"/>
  <c r="E70"/>
  <c r="E69"/>
  <c r="E67"/>
  <c r="E66"/>
  <c r="E64"/>
  <c r="E65"/>
  <c r="E68"/>
  <c r="E63"/>
  <c r="E62"/>
  <c r="E44"/>
  <c r="E38"/>
  <c r="E32"/>
  <c r="E60"/>
  <c r="E59"/>
  <c r="E58"/>
  <c r="E61"/>
  <c r="E57"/>
  <c r="E56"/>
  <c r="E54"/>
  <c r="E53"/>
  <c r="E52"/>
  <c r="J44" i="2"/>
  <c r="E51" i="11"/>
  <c r="E48"/>
  <c r="E47"/>
  <c r="E49"/>
  <c r="E46"/>
  <c r="E45"/>
  <c r="E42"/>
  <c r="E41"/>
  <c r="E40"/>
  <c r="E43"/>
  <c r="E39"/>
  <c r="E36"/>
  <c r="E35"/>
  <c r="E37"/>
  <c r="E33"/>
  <c r="E27"/>
  <c r="E26"/>
  <c r="E25"/>
  <c r="C110"/>
  <c r="J24" i="6"/>
  <c r="J4"/>
  <c r="C101" i="11"/>
  <c r="J8" i="6"/>
  <c r="J5"/>
  <c r="C107" i="11"/>
  <c r="J20" i="6"/>
  <c r="J11"/>
  <c r="J12"/>
  <c r="C55" i="11"/>
  <c r="C157"/>
  <c r="C99"/>
  <c r="C118"/>
  <c r="J16" i="6"/>
  <c r="C106" i="11"/>
  <c r="J10" i="6"/>
  <c r="C104" i="11"/>
  <c r="J17" i="6"/>
  <c r="C111" i="11"/>
  <c r="C113"/>
  <c r="J19" i="6"/>
  <c r="J14"/>
  <c r="C108" i="11"/>
  <c r="C109"/>
  <c r="J15" i="6"/>
  <c r="J7"/>
  <c r="C102" i="11"/>
  <c r="J13" i="6"/>
  <c r="C114" i="11"/>
  <c r="C103"/>
  <c r="J9" i="6"/>
  <c r="J22"/>
  <c r="C116" i="11"/>
  <c r="J6" i="6"/>
  <c r="C100" i="11"/>
  <c r="C115"/>
  <c r="J21" i="6"/>
  <c r="J18"/>
  <c r="C112" i="11"/>
  <c r="C117"/>
  <c r="J23" i="6"/>
  <c r="C105" i="11"/>
  <c r="C98"/>
  <c r="J46" i="12"/>
  <c r="C87" i="11"/>
  <c r="J9" i="7"/>
  <c r="C125" i="11"/>
  <c r="J24" i="7"/>
  <c r="C140" i="11"/>
  <c r="J5" i="7"/>
  <c r="C121" i="11"/>
  <c r="J4" i="7"/>
  <c r="C120" i="11"/>
  <c r="C129"/>
  <c r="J13" i="7"/>
  <c r="C145" i="11"/>
  <c r="J29" i="7"/>
  <c r="J12"/>
  <c r="C128" i="11"/>
  <c r="J28" i="7"/>
  <c r="C144" i="11"/>
  <c r="J18" i="7"/>
  <c r="C134" i="11"/>
  <c r="J15" i="7"/>
  <c r="C131" i="11"/>
  <c r="C122"/>
  <c r="J6" i="7"/>
  <c r="J38"/>
  <c r="C154" i="11"/>
  <c r="J35" i="7"/>
  <c r="C151" i="11"/>
  <c r="J8" i="7"/>
  <c r="C124" i="11"/>
  <c r="C123"/>
  <c r="J7" i="7"/>
  <c r="J30"/>
  <c r="C146" i="11"/>
  <c r="C137"/>
  <c r="J21" i="7"/>
  <c r="C153" i="11"/>
  <c r="J37" i="7"/>
  <c r="J20"/>
  <c r="C136" i="11"/>
  <c r="J36" i="7"/>
  <c r="C152" i="11"/>
  <c r="J34" i="7"/>
  <c r="C150" i="11"/>
  <c r="J31" i="7"/>
  <c r="C147" i="11"/>
  <c r="C138"/>
  <c r="J22" i="7"/>
  <c r="J11"/>
  <c r="C127" i="11"/>
  <c r="J25" i="7"/>
  <c r="C141" i="11"/>
  <c r="C126"/>
  <c r="J10" i="7"/>
  <c r="C133" i="11"/>
  <c r="J17" i="7"/>
  <c r="J33"/>
  <c r="C149" i="11"/>
  <c r="J16" i="7"/>
  <c r="C132" i="11"/>
  <c r="J32" i="7"/>
  <c r="C148" i="11"/>
  <c r="C142"/>
  <c r="J26" i="7"/>
  <c r="C139" i="11"/>
  <c r="J23" i="7"/>
  <c r="C130" i="11"/>
  <c r="J14" i="7"/>
  <c r="J19"/>
  <c r="C135" i="11"/>
  <c r="J27" i="7"/>
  <c r="C143" i="11"/>
  <c r="J34" i="12"/>
  <c r="C80" i="11"/>
  <c r="E16" i="8"/>
  <c r="E19" s="1"/>
  <c r="E24" s="1"/>
  <c r="E25" s="1"/>
  <c r="E28" s="1"/>
  <c r="C10" i="2"/>
  <c r="C7"/>
  <c r="C6"/>
  <c r="C5"/>
  <c r="E87" i="11" l="1"/>
  <c r="E88"/>
  <c r="E80"/>
  <c r="E55"/>
  <c r="E135"/>
  <c r="E127"/>
  <c r="E146"/>
  <c r="E154"/>
  <c r="E120"/>
  <c r="E104"/>
  <c r="E106"/>
  <c r="E143"/>
  <c r="E141"/>
  <c r="E136"/>
  <c r="E134"/>
  <c r="E128"/>
  <c r="E121"/>
  <c r="E125"/>
  <c r="E112"/>
  <c r="E100"/>
  <c r="E101"/>
  <c r="E108"/>
  <c r="E111"/>
  <c r="E110"/>
  <c r="E105"/>
  <c r="E102"/>
  <c r="E98"/>
  <c r="E149"/>
  <c r="E147"/>
  <c r="E124"/>
  <c r="E144"/>
  <c r="E116"/>
  <c r="E132"/>
  <c r="E150"/>
  <c r="E151"/>
  <c r="E130"/>
  <c r="E142"/>
  <c r="E133"/>
  <c r="E138"/>
  <c r="E137"/>
  <c r="E123"/>
  <c r="E122"/>
  <c r="E129"/>
  <c r="E103"/>
  <c r="E148"/>
  <c r="E152"/>
  <c r="E131"/>
  <c r="E140"/>
  <c r="E107"/>
  <c r="E114"/>
  <c r="E99"/>
  <c r="E118"/>
  <c r="E139"/>
  <c r="E126"/>
  <c r="E153"/>
  <c r="E145"/>
  <c r="E117"/>
  <c r="E115"/>
  <c r="E109"/>
  <c r="E113"/>
  <c r="E17" i="8"/>
  <c r="D17" s="1"/>
  <c r="E18"/>
  <c r="D18" s="1"/>
  <c r="E20" l="1"/>
  <c r="D23" l="1"/>
  <c r="C23" s="1"/>
  <c r="I19"/>
  <c r="C155" i="11" l="1"/>
  <c r="D26" i="8"/>
  <c r="C26" s="1"/>
  <c r="I24"/>
  <c r="K19"/>
  <c r="I20"/>
  <c r="E155" i="11" l="1"/>
  <c r="C156"/>
  <c r="C158"/>
  <c r="E27" i="8"/>
  <c r="I25"/>
  <c r="K20"/>
  <c r="K24"/>
  <c r="E156" i="11" l="1"/>
  <c r="E158"/>
  <c r="K25" i="8"/>
  <c r="C159" i="11"/>
  <c r="I27" i="8"/>
  <c r="C28"/>
  <c r="D28"/>
  <c r="I28"/>
  <c r="E159" i="11" l="1"/>
  <c r="C162"/>
  <c r="C13"/>
  <c r="E13" s="1"/>
  <c r="C161"/>
  <c r="K27" i="8"/>
  <c r="K28"/>
  <c r="E162" i="11" l="1"/>
  <c r="E161"/>
</calcChain>
</file>

<file path=xl/sharedStrings.xml><?xml version="1.0" encoding="utf-8"?>
<sst xmlns="http://schemas.openxmlformats.org/spreadsheetml/2006/main" count="669" uniqueCount="309">
  <si>
    <t>Algemene gegevens</t>
  </si>
  <si>
    <t>Regeling</t>
  </si>
  <si>
    <t>E_PRJ_Regeling</t>
  </si>
  <si>
    <t>E_PRJ_Actie</t>
  </si>
  <si>
    <t>Tijdvak</t>
  </si>
  <si>
    <t>E_PRJ_Tijdvak</t>
  </si>
  <si>
    <t>Projectnaam</t>
  </si>
  <si>
    <t>E_PRJ_Naam</t>
  </si>
  <si>
    <t>Project startdatum</t>
  </si>
  <si>
    <t>E_PRJ_StartDatum</t>
  </si>
  <si>
    <t>Project einddatum</t>
  </si>
  <si>
    <t>E_PRJ_EindDatum</t>
  </si>
  <si>
    <t>Tekenbevoegde</t>
  </si>
  <si>
    <t>AanvragerID</t>
  </si>
  <si>
    <t>E_AVR_Tekenbevoegde</t>
  </si>
  <si>
    <t>Contactpersoon</t>
  </si>
  <si>
    <t>ContactpersoonID</t>
  </si>
  <si>
    <t>Omschrijving doelmatigheid en doeltreffendheid activiteit (max. 4000 posities*)</t>
  </si>
  <si>
    <t>Op welke wijze vindt afstemming plaats tussen UWV en de gemeente voor deze activiteit (max. 4000 posities)</t>
  </si>
  <si>
    <t>Sectoren</t>
  </si>
  <si>
    <t>Landbouw, bosbouw, visserij en delfstoffenwinning</t>
  </si>
  <si>
    <t>E_PRJ_SectorLandbouw</t>
  </si>
  <si>
    <t>Procesindustrie</t>
  </si>
  <si>
    <t>E_PRJ_SectorProcesindustrie</t>
  </si>
  <si>
    <t>Metalektro en metaalnijverheid</t>
  </si>
  <si>
    <t>E_PRJ_SectorMetalektro</t>
  </si>
  <si>
    <t>Overige industrie, energievoorziening, waterbedrijven en afvalbeheer</t>
  </si>
  <si>
    <t>E_PRJ_SectorOverigeIndustrie</t>
  </si>
  <si>
    <t>Bouwnijverheid en bouwinstallatie</t>
  </si>
  <si>
    <t>E_PRJ_SectorBouwnijverheid</t>
  </si>
  <si>
    <t>Handel in en reparatie van auto’s, motorfietsen en aanhangers</t>
  </si>
  <si>
    <t>E_PRJ_SectorAutomobiel</t>
  </si>
  <si>
    <t>Groothandel en handelsbemiddeling, exclusief auto’s en motorfietsen</t>
  </si>
  <si>
    <t>E_PRJ_SectorGroothandel</t>
  </si>
  <si>
    <t xml:space="preserve">Detailhandel, niet in auto’s en motorfietsen </t>
  </si>
  <si>
    <t>E_PRJ_SectorDetailhandel</t>
  </si>
  <si>
    <t>Vervoer en opslag</t>
  </si>
  <si>
    <t>E_PRJ_SectorVervoer</t>
  </si>
  <si>
    <t xml:space="preserve">Horeca, catering en verblijfsrecreatie </t>
  </si>
  <si>
    <t>E_PRJ_SectorHoreca</t>
  </si>
  <si>
    <t>Informatie en communicatie</t>
  </si>
  <si>
    <t>E_PRJ_SectorInfCom</t>
  </si>
  <si>
    <t xml:space="preserve">Financiële dienstverlening </t>
  </si>
  <si>
    <t>E_PRJ_SectorFinancieel</t>
  </si>
  <si>
    <t>Arbeidsbemiddeling, uitzendbureaus en personeelsbeheer</t>
  </si>
  <si>
    <t>E_PRJ_SectorPersoneel</t>
  </si>
  <si>
    <t>Facility management, reiniging en landschapsverzorging</t>
  </si>
  <si>
    <t>E_PRJ_SectorSchoonmaak</t>
  </si>
  <si>
    <t>Overig verhuur en overige zakelijke diensten</t>
  </si>
  <si>
    <t>E_PRJ_SectorOverigeVerhuur</t>
  </si>
  <si>
    <t>Openbaar bestuur, overheidsdiensten en verplichte sociale verzekeringen</t>
  </si>
  <si>
    <t>E_PRJ_SectorOverheid</t>
  </si>
  <si>
    <t>Onderwijs</t>
  </si>
  <si>
    <t>E_PRJ_SectorOnderwijs</t>
  </si>
  <si>
    <t>Zorg</t>
  </si>
  <si>
    <t>E_PRJ_SectorZorg</t>
  </si>
  <si>
    <t>Welzijn</t>
  </si>
  <si>
    <t>E_PRJ_SectorWelzijn</t>
  </si>
  <si>
    <t>Cultuur, sport en recreatie</t>
  </si>
  <si>
    <t>E_PRJ_SectorCultuur</t>
  </si>
  <si>
    <t>Overige dienstverlening, huishoudens en extraterritoriale organisaties</t>
  </si>
  <si>
    <t>E_PRJ_SectorOverigeDiensten</t>
  </si>
  <si>
    <t>Regio's</t>
  </si>
  <si>
    <t>Achterhoek</t>
  </si>
  <si>
    <t>E_PRJ_RegioAchterhoek</t>
  </si>
  <si>
    <t>Drechtsteden</t>
  </si>
  <si>
    <t>E_PRJ_RegioDrechtsteden</t>
  </si>
  <si>
    <t>Drenthe</t>
  </si>
  <si>
    <t>E_PRJ_RegioDrenthe</t>
  </si>
  <si>
    <t>Flevoland</t>
  </si>
  <si>
    <t>E_PRJ_RegioFlevoland</t>
  </si>
  <si>
    <t>Food Valley</t>
  </si>
  <si>
    <t>E_PRJ_RegioFoodValley</t>
  </si>
  <si>
    <t>Friesland</t>
  </si>
  <si>
    <t>E_PRJ_RegioFriesland</t>
  </si>
  <si>
    <t>Gooi- en Vechtstreek</t>
  </si>
  <si>
    <t>E_PRJ_RegioGooi</t>
  </si>
  <si>
    <t>Gorinchem</t>
  </si>
  <si>
    <t>E_PRJ_RegioGorinchem</t>
  </si>
  <si>
    <t>Groningen</t>
  </si>
  <si>
    <t>E_PRJ_RegioGoningen</t>
  </si>
  <si>
    <t>Groot-Amsterdam</t>
  </si>
  <si>
    <t>E_PRJ_RegioAmsterdam</t>
  </si>
  <si>
    <t>Haaglanden</t>
  </si>
  <si>
    <t>E_PRJ_RegioHaaglanden</t>
  </si>
  <si>
    <t>Helmond-De Peel</t>
  </si>
  <si>
    <t>E_PRJ_RegioHelmond</t>
  </si>
  <si>
    <t>Holland Rijnland</t>
  </si>
  <si>
    <t>E_PRJ_RegioRijnland</t>
  </si>
  <si>
    <t>IJsselvechtstreek</t>
  </si>
  <si>
    <t>E_PRJ_RegioIjsselvechtstreek</t>
  </si>
  <si>
    <t>Midden-Brabant</t>
  </si>
  <si>
    <t>E_PRJ_RegioMiddenBrabant</t>
  </si>
  <si>
    <t>Midden-Gelderland</t>
  </si>
  <si>
    <t>E_PRJ_RegioMiddenGelderland</t>
  </si>
  <si>
    <t>Midden-Holland</t>
  </si>
  <si>
    <t>E_PRJ_RegioMiddenHolland</t>
  </si>
  <si>
    <t>Midden-Limburg</t>
  </si>
  <si>
    <t>E_PRJ_RegioMiddenLimburg</t>
  </si>
  <si>
    <t>Midden-Utrecht</t>
  </si>
  <si>
    <t>E_PRJ_RegioMiddenUtrecht</t>
  </si>
  <si>
    <t>Noord-Holland Noord</t>
  </si>
  <si>
    <t>E_PRJ_RegioNoordHollandNoord</t>
  </si>
  <si>
    <t>Noord-Limburg</t>
  </si>
  <si>
    <t>E_PRJ_RegioNoordLimburg</t>
  </si>
  <si>
    <t>Noordoost-Brabant</t>
  </si>
  <si>
    <t>E_PRJ_RegioNoordoostBrabant</t>
  </si>
  <si>
    <t>Oost-Utrecht</t>
  </si>
  <si>
    <t>E_PRJ_RegioOostUtrecht</t>
  </si>
  <si>
    <t>Rijnmond</t>
  </si>
  <si>
    <t>E_PRJ_RegioRijnmond</t>
  </si>
  <si>
    <t>Rivierenland</t>
  </si>
  <si>
    <t>E_PRJ_RegioRivierenland</t>
  </si>
  <si>
    <t>Stedendriehoek</t>
  </si>
  <si>
    <t>E_PRJ_RegioStedendriehoek</t>
  </si>
  <si>
    <t>Twente</t>
  </si>
  <si>
    <t>E_PRJ_RegioTwente</t>
  </si>
  <si>
    <t>West-Brabant</t>
  </si>
  <si>
    <t>E_PRJ_RegioWestBrabant</t>
  </si>
  <si>
    <t>Zaanstreek/Waterland</t>
  </si>
  <si>
    <t>E_PRJ_RegioZaanstreek</t>
  </si>
  <si>
    <t>Zeeland</t>
  </si>
  <si>
    <t>E_PRJ_RegioZeeland</t>
  </si>
  <si>
    <t>Zuid-Holland Centraal</t>
  </si>
  <si>
    <t>E_PRJ_RegioZoetermeer</t>
  </si>
  <si>
    <t>Zuid-Gelderland</t>
  </si>
  <si>
    <t>E_PRJ_RegioZuidGelderland</t>
  </si>
  <si>
    <t>Zuid-Kennemerland</t>
  </si>
  <si>
    <t>E_PRJ_RegioZuidKennemerland</t>
  </si>
  <si>
    <t>Zuid-Limburg</t>
  </si>
  <si>
    <t>E_PRJ_RegioZuidLimburg</t>
  </si>
  <si>
    <t>Zuidoost-Brabant</t>
  </si>
  <si>
    <t>E_PRJ_RegioZuidoostBrabant</t>
  </si>
  <si>
    <t>Financiële gegevens</t>
  </si>
  <si>
    <t>Kosten</t>
  </si>
  <si>
    <t>Kosten activiteiten</t>
  </si>
  <si>
    <t>E_FIN_Overhead</t>
  </si>
  <si>
    <t>Totale subsidiabele kosten</t>
  </si>
  <si>
    <t>E_FIN_KostenTotaal</t>
  </si>
  <si>
    <t>Financiëring</t>
  </si>
  <si>
    <t>E_FIN_Eigen</t>
  </si>
  <si>
    <t>E_FIN_SubsidieActiviteit</t>
  </si>
  <si>
    <t>E_FIN_SubsidieOverhead</t>
  </si>
  <si>
    <t>E_FIN_SubsidieTotaal</t>
  </si>
  <si>
    <t>E_BSC_GevraagdBedragA</t>
  </si>
  <si>
    <t>E_FIN_FinancieringTotaal</t>
  </si>
  <si>
    <t>Initieel voorschot gewenst?</t>
  </si>
  <si>
    <t>E_PRJ_VoorschotInitieel</t>
  </si>
  <si>
    <t>Tussentijdse voorschotten gewenst?</t>
  </si>
  <si>
    <t>E_PRJ_VoorschotTussentijds</t>
  </si>
  <si>
    <t>Ja, dat verklaar ik</t>
  </si>
  <si>
    <t>Totale financiering</t>
  </si>
  <si>
    <t>Nee, ik maak GEEN gebruik van de mogelijkheid tot een initieel voorschot</t>
  </si>
  <si>
    <t>Ja, ik maak gebruik van de mogelijkheid tot tussentijdse voorschotten</t>
  </si>
  <si>
    <t>Keuzelijstwaarde</t>
  </si>
  <si>
    <t>KeuzelijstID</t>
  </si>
  <si>
    <t>+</t>
  </si>
  <si>
    <t>Ja, ik maak gebruik van de mogelijkheid tot een initieel voorschot</t>
  </si>
  <si>
    <t>Nee, ik maak GEEN gebruik van de mogelijkheid tot tussentijdse voorschotten</t>
  </si>
  <si>
    <t>string</t>
  </si>
  <si>
    <t>datetime</t>
  </si>
  <si>
    <t>integer</t>
  </si>
  <si>
    <t>currency</t>
  </si>
  <si>
    <t>&lt;NaamWaardeTuples&gt;</t>
  </si>
  <si>
    <t>&lt;/NaamWaardeTuples&gt;</t>
  </si>
  <si>
    <t>&lt;RegelingActieTijdvak&gt;</t>
  </si>
  <si>
    <t>&lt;MetaInformatie&gt;</t>
  </si>
  <si>
    <t>&lt;form_fields&gt;</t>
  </si>
  <si>
    <t>&lt;guid_username&gt;Excel&lt;/guid_username&gt;</t>
  </si>
  <si>
    <t>&lt;versie&gt;1&lt;/versie&gt;</t>
  </si>
  <si>
    <t>&lt;timestamp&gt;&lt;/timestamp&gt;</t>
  </si>
  <si>
    <t>&lt;/form_fields&gt;</t>
  </si>
  <si>
    <t>&lt;/MetaInformatie&gt;</t>
  </si>
  <si>
    <t>&lt;IdentificerendeInformatie&gt;</t>
  </si>
  <si>
    <t>&lt;/IdentificerendeInformatie&gt;</t>
  </si>
  <si>
    <t>&lt;Aanvraag&gt;</t>
  </si>
  <si>
    <t>&lt;/Aanvraag&gt;</t>
  </si>
  <si>
    <t>E_AVR_Contactpersoon</t>
  </si>
  <si>
    <t>Organisatienaam</t>
  </si>
  <si>
    <t>E_PRJ_Organisatienaam</t>
  </si>
  <si>
    <t>Enummer c.q. uniek extern ID</t>
  </si>
  <si>
    <t>E_PRJ_Nummer</t>
  </si>
  <si>
    <t>DW</t>
  </si>
  <si>
    <t>SRA</t>
  </si>
  <si>
    <t>&lt;/RegelingActieTijdvak&gt;</t>
  </si>
  <si>
    <t>&lt;?xml  version="1.0" encoding="UTF-8"?&gt;</t>
  </si>
  <si>
    <t>Bieden ondersteuning aan ontslag bedreigde werknermers</t>
  </si>
  <si>
    <t>Bieden ondersteuning bij oriëntatie op werkmogelijkheden</t>
  </si>
  <si>
    <t>Bieden ondersteuning bij oriëntatie loopbaanmogelijkheden</t>
  </si>
  <si>
    <t>Om- of bijscholing</t>
  </si>
  <si>
    <t>Arbeidsmarktinformatie</t>
  </si>
  <si>
    <t>Arbeidsmarktbeleid</t>
  </si>
  <si>
    <t>Arbeidsmarktpartijen</t>
  </si>
  <si>
    <t>Omschrijving van de activiteiten (max. 4000 posities*)</t>
  </si>
  <si>
    <t>Begrote loonkosten</t>
  </si>
  <si>
    <t xml:space="preserve">Het aanvraagformulier voor de Tijdelijke regeling cofinanciering projecten dienstverlening werkzoekenden en projecten samenwerking en regie arbeidsmarkt (hierna de regeling) </t>
  </si>
  <si>
    <t>Toelichting</t>
  </si>
  <si>
    <t>E_PRJ_RegioAlles</t>
  </si>
  <si>
    <t>percentage SRA</t>
  </si>
  <si>
    <t>percentage DW</t>
  </si>
  <si>
    <t>Eigen financiering door aanvrager</t>
  </si>
  <si>
    <t>Verklaring</t>
  </si>
  <si>
    <t>Alle regio's</t>
  </si>
  <si>
    <t>E_PRJ_Verklaring</t>
  </si>
  <si>
    <t>Landelijk / Alle sectoren</t>
  </si>
  <si>
    <t>E_PRJ_SectorAlles</t>
  </si>
  <si>
    <t>JA</t>
  </si>
  <si>
    <t>NEE</t>
  </si>
  <si>
    <r>
      <t xml:space="preserve">Indien u deze verklaring wil onderschrijven, kies dan in de </t>
    </r>
    <r>
      <rPr>
        <sz val="11"/>
        <color rgb="FFFF0000"/>
        <rFont val="Calibri"/>
        <family val="2"/>
        <scheme val="minor"/>
      </rPr>
      <t xml:space="preserve">rode balk </t>
    </r>
    <r>
      <rPr>
        <sz val="11"/>
        <color theme="1"/>
        <rFont val="Calibri"/>
        <family val="2"/>
        <scheme val="minor"/>
      </rPr>
      <t>"Ja, dat verklaar ik". Anders is deze aanvraag niet compleet en kan deze niet in behandeling genomen worden.</t>
    </r>
  </si>
  <si>
    <t>Op welke wijze onderscheidt de activiteit zich van de gebruikelijke werkzaamheden van uw organisatie(s). (max. 4000 posities*)</t>
  </si>
  <si>
    <t>Begrote externe kosten</t>
  </si>
  <si>
    <t>Omschrijving van de activiteiten</t>
  </si>
  <si>
    <t>Omschrijving doelmatigheid en doeltreffendheid activiteit</t>
  </si>
  <si>
    <t>Op welke wijze onderscheidt de activiteit zich van de gebruikelijke werkzaamheden van uw organisatie(s).</t>
  </si>
  <si>
    <t>Op welke wijze vindt afstemming plaats tussen de aanvrager met UWV en de gemeente voor deze activiteit</t>
  </si>
  <si>
    <t xml:space="preserve">Vul hier de begrote externe kosten in conform uw begroting.
</t>
  </si>
  <si>
    <t xml:space="preserve">
</t>
  </si>
  <si>
    <t>uw project van toepassing is.</t>
  </si>
  <si>
    <t>Dit kunt u kenbaar maken door achter de sector</t>
  </si>
  <si>
    <t>ja of nee te selecteren.</t>
  </si>
  <si>
    <t>U kunt hier een keus maken voor welke regio (s)</t>
  </si>
  <si>
    <t>Dit kunt u kenbaar maken door achter de regio</t>
  </si>
  <si>
    <t xml:space="preserve">Dit is het totaal aan begrote directe kosten voor de subsidiabele activiteiten. De directe kosten zijn gebaseerd op de gegevens zoals door u ingevuld is in de tabbladen Activiteiten SRA en Activiteiten DW. 
</t>
  </si>
  <si>
    <t xml:space="preserve">In een project DW mag u maximaal 25% van uw begrote directe kosten besteden aan SRA activiteiten, deze SRA activiteiten kunt u opnemen in tabblad Activiteiten SRA. Zie Artikel 13, tweede lid.
</t>
  </si>
  <si>
    <t xml:space="preserve">In een project SRA mag u maximaal 25% van uw begrote directe kosten besteden aan DW activiteiten, deze DW activiteiten kunt u opnemen in tabblad Activiteiten DW. Zie Artikel 15, tweede lid.
</t>
  </si>
  <si>
    <t>Indirecte kosten</t>
  </si>
  <si>
    <t xml:space="preserve">De indirecte kosten komen voor subsidie in aanmerking. Deze kosten worden forfaitair gesteld op 15% van de directe kosten. Onder indirecte kosten wordt verstaan de kosten die gepaard gaan met het beheer, de administratie, de (accountants)controle en medewerking aan onderzoek en dergelijke. In de (directe) begroting van de maatregelen worden geen uitvoeringskosten opgenomen die zijn aan te merken als indirecte kosten. Zie voor de berekening van de indirecte kosten, zie artikel 16, eerste lid sub d.
</t>
  </si>
  <si>
    <t>Dit zijn de totale subsidiabele kosten. De kosten bestaan uit de totale subsidiabele kosten van de activiteiten en het totaal aan subsidiabele  indirecte kosten.</t>
  </si>
  <si>
    <t>Subsidie activiteiten*</t>
  </si>
  <si>
    <t>Subsidie indirecte kosten</t>
  </si>
  <si>
    <t>Totale subsidie</t>
  </si>
  <si>
    <t>Dit is het bedrag aan subsidie dat ten aanzien van de indirecte kosten door u wordt aangevraagd. De indirecte kosten komen voor 60% in aanmerking voor subsidie, waarbij de kosten automatisch worden berekend op basis van de totale subsidiabele kosten activiteiten.</t>
  </si>
  <si>
    <t xml:space="preserve">Dit is het totaal bedrag aan subsidie dat door u wordt aangevraagd.
</t>
  </si>
  <si>
    <r>
      <t>Geef hier aan of u een initieel voorschot van 10%  van de toegekende subsidie wenst te ontvangen.</t>
    </r>
    <r>
      <rPr>
        <sz val="11"/>
        <color theme="1"/>
        <rFont val="Calibri"/>
        <family val="2"/>
        <scheme val="minor"/>
      </rPr>
      <t xml:space="preserve">
</t>
    </r>
  </si>
  <si>
    <t>DW - Dienstverlening Werkzoekenden</t>
  </si>
  <si>
    <t>SRA - Samenwerking Regie en Arbeidsmarkt</t>
  </si>
  <si>
    <t>DWSRA - Tijdelijke regeling cofinanciering projecten dienstverlening werkzoekenden en projecten samenwerking en regie arbeidsmark</t>
  </si>
  <si>
    <t xml:space="preserve">Geef het project een logische naam van maximaal 50 tekens inclusief spaties. Toegestaan zijn letters, cijfers, spaties en de tekens _ en -.
</t>
  </si>
  <si>
    <t xml:space="preserve">Vul hier de startdatum in van het project. Deze mag niet liggen voor 15 juli 2016.
</t>
  </si>
  <si>
    <t xml:space="preserve">Vul hier de einddatum in van het project. Deze mag niet liggen na 31 december 2018.
</t>
  </si>
  <si>
    <t xml:space="preserve">Vul hier de tekenbevoegde, conform het uittreksel van Kamer van Koophandel, in.
</t>
  </si>
  <si>
    <t xml:space="preserve">Vul hier de contactpersoon van het project in.
</t>
  </si>
  <si>
    <t xml:space="preserve">Vul hier de organisatienaam in, zoals deze geregistreerd is bij het Agentschap SZW.
</t>
  </si>
  <si>
    <t>BTW verrekenbaar</t>
  </si>
  <si>
    <t>KvK-nummer</t>
  </si>
  <si>
    <r>
      <t xml:space="preserve">Bekende organisatie </t>
    </r>
    <r>
      <rPr>
        <sz val="12"/>
        <color theme="0"/>
        <rFont val="Calibri"/>
        <family val="2"/>
        <scheme val="minor"/>
      </rPr>
      <t>(Alleen invullen wanneer al eerder subsidie aangevraagd bij Agentschap SZW)</t>
    </r>
  </si>
  <si>
    <t>Actie</t>
  </si>
  <si>
    <t>Afdeling</t>
  </si>
  <si>
    <t>Telefoonnummer</t>
  </si>
  <si>
    <t>Emailadres</t>
  </si>
  <si>
    <t>Postadres - straat</t>
  </si>
  <si>
    <t>Postadres - huisnummer</t>
  </si>
  <si>
    <t>Postadres - huisnummertoevoeging</t>
  </si>
  <si>
    <t>Postadres - postcode</t>
  </si>
  <si>
    <t>Postadres - plaats</t>
  </si>
  <si>
    <t>Voorletters</t>
  </si>
  <si>
    <t>Achternaam</t>
  </si>
  <si>
    <t>Functie</t>
  </si>
  <si>
    <t>Geslacht</t>
  </si>
  <si>
    <t xml:space="preserve">Vul hier de organisatienaam in.
</t>
  </si>
  <si>
    <t>Onbekend</t>
  </si>
  <si>
    <t>Privaat</t>
  </si>
  <si>
    <t>Publiek</t>
  </si>
  <si>
    <t xml:space="preserve">Betreft het een organisatie waarvoor de BTW verrekenbaar is.
</t>
  </si>
  <si>
    <t>Vul alle persoonsgegevens in van de tekenbevoegde van de organisatie.</t>
  </si>
  <si>
    <t>Man</t>
  </si>
  <si>
    <t>Vrouw</t>
  </si>
  <si>
    <t xml:space="preserve">Omschrijf zo helder mogelijk de activteit. Maximaal 4000 tekens inclusief spaties. Toegestaan zijn letters, cijfers, spaties en de tekens _ en -.
</t>
  </si>
  <si>
    <t xml:space="preserve">Omschrijf zo helder mogelijk de doelmatigheid en doeltreffendheid van de activteit. Maximaal 4000 tekens inclusief spaties. Toegestaan zijn letters, cijfers, spaties en de tekens _ en -.
</t>
  </si>
  <si>
    <t xml:space="preserve">Omschrijf zo helder mogelijk op welke wijze de activiteit zich onderscheidt van de gebruikelijke werkzaamheden van uw organisatie(s). Maximaal 4000 tekens inclusief spaties. Toegestaan zijn letters, cijfers, spaties en de tekens _ en -.
</t>
  </si>
  <si>
    <t xml:space="preserve">Omschrijf zo helder mogelijk op welke wijze afstemming plaats vindt tussen de aanvrager met UWV en de gemeente voor deze activiteit. Maximaal 4000 tekens inclusief spaties. Toegestaan zijn letters, cijfers, spaties en de tekens _ en -.
</t>
  </si>
  <si>
    <t xml:space="preserve">Op welke wijze onderscheidt de activiteit zich van de gebruikelijke werkzaamheden van uw organisatie(s). </t>
  </si>
  <si>
    <t xml:space="preserve">Op welke wijze vindt afstemming plaats tussen UWV en de gemeente voor deze activiteit </t>
  </si>
  <si>
    <t xml:space="preserve">Vul hier het totaal aantal beoogde deelnemers in.
</t>
  </si>
  <si>
    <r>
      <t xml:space="preserve">Persoonsgegevens </t>
    </r>
    <r>
      <rPr>
        <sz val="12"/>
        <color theme="0"/>
        <rFont val="Calibri"/>
        <family val="2"/>
        <scheme val="minor"/>
      </rPr>
      <t>(Invullen als u niet eerder subsidie aangevraagd heeft bij Agentschap SZW)</t>
    </r>
  </si>
  <si>
    <r>
      <t xml:space="preserve">Contactgegevens </t>
    </r>
    <r>
      <rPr>
        <sz val="12"/>
        <color theme="0"/>
        <rFont val="Calibri"/>
        <family val="2"/>
        <scheme val="minor"/>
      </rPr>
      <t>(Invullen als u niet eerder subsidie aangevraagd heeft bij Agentschap SZW)</t>
    </r>
  </si>
  <si>
    <r>
      <t xml:space="preserve">Organisatiegegevens </t>
    </r>
    <r>
      <rPr>
        <sz val="12"/>
        <color theme="0"/>
        <rFont val="Calibri"/>
        <family val="2"/>
        <scheme val="minor"/>
      </rPr>
      <t>(Invullen als u niet eerder subsidie aangevraagd heeft bij Agentschap SZW)</t>
    </r>
  </si>
  <si>
    <t>Voornaam</t>
  </si>
  <si>
    <t>Wanneer u nog niet eerder een subsidie aanvraag bij Agentschap SZW aangevraagd heeft, vul dan uw organisatie gegevens in bij de blokken "Organisatie gegevens", "Afdelingsgegevens" en "Persoonsgegevens")</t>
  </si>
  <si>
    <t xml:space="preserve">Vul het KvK-nummer in zoals de organisatie bekend is bij Nationaal Handels Register (NHR).
</t>
  </si>
  <si>
    <t>Vul hier alle contactgegevens in.</t>
  </si>
  <si>
    <r>
      <t xml:space="preserve">Toelichting 
</t>
    </r>
    <r>
      <rPr>
        <sz val="11"/>
        <color theme="1"/>
        <rFont val="Calibri"/>
        <family val="2"/>
        <scheme val="minor"/>
      </rPr>
      <t xml:space="preserve">(alle cellen naast de </t>
    </r>
    <r>
      <rPr>
        <sz val="11"/>
        <color rgb="FFFF0000"/>
        <rFont val="Calibri"/>
        <family val="2"/>
        <scheme val="minor"/>
      </rPr>
      <t xml:space="preserve">rood </t>
    </r>
    <r>
      <rPr>
        <sz val="11"/>
        <color theme="1"/>
        <rFont val="Calibri"/>
        <family val="2"/>
        <scheme val="minor"/>
      </rPr>
      <t>gearceerde cellen dienen te worden ingevuld)</t>
    </r>
  </si>
  <si>
    <t>Vrijwilligerskosten</t>
  </si>
  <si>
    <r>
      <t xml:space="preserve">Toelichting 
</t>
    </r>
    <r>
      <rPr>
        <sz val="11"/>
        <color theme="1"/>
        <rFont val="Calibri"/>
        <family val="2"/>
        <scheme val="minor"/>
      </rPr>
      <t xml:space="preserve">(alle cellen naast de </t>
    </r>
    <r>
      <rPr>
        <sz val="11"/>
        <color rgb="FFFF0000"/>
        <rFont val="Calibri"/>
        <family val="2"/>
        <scheme val="minor"/>
      </rPr>
      <t>rood</t>
    </r>
    <r>
      <rPr>
        <sz val="11"/>
        <color theme="1"/>
        <rFont val="Calibri"/>
        <family val="2"/>
        <scheme val="minor"/>
      </rPr>
      <t xml:space="preserve"> gearceerde cellen dienen te worden ingevuld)</t>
    </r>
  </si>
  <si>
    <t xml:space="preserve">Vul hier uw begrote loonkosten, voor zover deze berekend zijn op basis van het aantal werkelijk te realiseren uren tegen een individueel berekend uurtarief. Zie artikel 16, eerste lid, sub a. 
</t>
  </si>
  <si>
    <t xml:space="preserve">Voer hier uw vergoedingen of verstrekkingen aan de vrijwilliger, zie artikel 16, eerste lid, sub b.
</t>
  </si>
  <si>
    <t>Totale begrote kosten</t>
  </si>
  <si>
    <t>Aantal beoogde deelnemers</t>
  </si>
  <si>
    <t>Deze bedragen worden overgenomen uit het tabblad activiteiten SRA.</t>
  </si>
  <si>
    <t>Deze bedragen worden overgenomen uit het tabblad activiteiten DW.</t>
  </si>
  <si>
    <t xml:space="preserve">Dit is het bedrag aan subsidie dat ten aanzien van de activiteiten door u wordt aangevraagd. Deze kosten komen voor 60% in aanmerking voor subsidie. De aangevraagde subsidie dient minimaal 125.000,- en maximaal 2.000.000,- te zijn. Zie Artikel 8.
</t>
  </si>
  <si>
    <t xml:space="preserve">Vul hier uw eigen financiering van de activiteiten in. Dit dient minimaal 40% van de totale subsidiabele kosten te zijn.
</t>
  </si>
  <si>
    <r>
      <t xml:space="preserve">Geef hier aan of u tussentijdse voorschotten wilt ontvangen. 
</t>
    </r>
    <r>
      <rPr>
        <b/>
        <sz val="11"/>
        <rFont val="Calibri"/>
        <family val="2"/>
        <scheme val="minor"/>
      </rPr>
      <t>LET OP:</t>
    </r>
    <r>
      <rPr>
        <sz val="11"/>
        <rFont val="Calibri"/>
        <family val="2"/>
        <scheme val="minor"/>
      </rPr>
      <t xml:space="preserve"> u dient dan een liquiditeitsprognose als bijlage aan te leveren.  Zie artikel 21, tweede lid.
</t>
    </r>
  </si>
  <si>
    <t xml:space="preserve">Toelichting </t>
  </si>
  <si>
    <r>
      <rPr>
        <sz val="11"/>
        <color theme="1"/>
        <rFont val="Calibri"/>
        <family val="2"/>
        <scheme val="minor"/>
      </rPr>
      <t xml:space="preserve">(alle cellen naast de </t>
    </r>
    <r>
      <rPr>
        <sz val="11"/>
        <color rgb="FFFF0000"/>
        <rFont val="Calibri"/>
        <family val="2"/>
        <scheme val="minor"/>
      </rPr>
      <t>rood</t>
    </r>
    <r>
      <rPr>
        <sz val="11"/>
        <color theme="1"/>
        <rFont val="Calibri"/>
        <family val="2"/>
        <scheme val="minor"/>
      </rPr>
      <t xml:space="preserve"> gearceerde cellen dienen te worden ingevuld)
</t>
    </r>
  </si>
  <si>
    <r>
      <t xml:space="preserve">(alle cellen naast de </t>
    </r>
    <r>
      <rPr>
        <sz val="11"/>
        <color rgb="FFFF0000"/>
        <rFont val="Calibri"/>
        <family val="2"/>
        <scheme val="minor"/>
      </rPr>
      <t xml:space="preserve">rood </t>
    </r>
    <r>
      <rPr>
        <sz val="11"/>
        <color theme="1"/>
        <rFont val="Calibri"/>
        <family val="2"/>
        <scheme val="minor"/>
      </rPr>
      <t>gearceerde cellen dienen te worden ingevuld)</t>
    </r>
  </si>
  <si>
    <r>
      <t>Maak hier de keu</t>
    </r>
    <r>
      <rPr>
        <b/>
        <sz val="11"/>
        <color theme="1"/>
        <rFont val="Calibri"/>
        <family val="2"/>
        <scheme val="minor"/>
      </rPr>
      <t>ze</t>
    </r>
    <r>
      <rPr>
        <sz val="11"/>
        <color theme="1"/>
        <rFont val="Calibri"/>
        <family val="2"/>
        <scheme val="minor"/>
      </rPr>
      <t xml:space="preserve"> voor welk project u subsidie aanvraagt.
Dienstverlening Werkzoekenden (DW) </t>
    </r>
    <r>
      <rPr>
        <i/>
        <sz val="11"/>
        <color theme="1"/>
        <rFont val="Calibri"/>
        <family val="2"/>
        <scheme val="minor"/>
      </rPr>
      <t>of</t>
    </r>
    <r>
      <rPr>
        <sz val="11"/>
        <color theme="1"/>
        <rFont val="Calibri"/>
        <family val="2"/>
        <scheme val="minor"/>
      </rPr>
      <t xml:space="preserve"> Samenwerking Regie en Arbeidsmarkt (SRA)</t>
    </r>
  </si>
  <si>
    <r>
      <t>Heeft uw organisatie eerder een subsidie aanvraag bij Agentschap SZW aangevraagd, vul dan uw organisatiegegev</t>
    </r>
    <r>
      <rPr>
        <b/>
        <sz val="14"/>
        <rFont val="Calibri"/>
        <family val="2"/>
        <scheme val="minor"/>
      </rPr>
      <t>e</t>
    </r>
    <r>
      <rPr>
        <b/>
        <sz val="14"/>
        <color rgb="FFFF0000"/>
        <rFont val="Calibri"/>
        <family val="2"/>
        <scheme val="minor"/>
      </rPr>
      <t>ns in bij het blok "Bekende organisatie".</t>
    </r>
  </si>
  <si>
    <r>
      <t>U kunt hier een keu</t>
    </r>
    <r>
      <rPr>
        <b/>
        <sz val="11"/>
        <rFont val="Calibri"/>
        <family val="2"/>
        <scheme val="minor"/>
      </rPr>
      <t>ze</t>
    </r>
    <r>
      <rPr>
        <sz val="11"/>
        <rFont val="Calibri"/>
        <family val="2"/>
        <scheme val="minor"/>
      </rPr>
      <t xml:space="preserve"> maken voor de sector(en) waarop uw project van toepassing is</t>
    </r>
  </si>
  <si>
    <t>E_BGR_Activiteit</t>
  </si>
  <si>
    <t>E_BGR_Omschrijving</t>
  </si>
  <si>
    <t>E_BGR_AanvraagPrognose</t>
  </si>
  <si>
    <t xml:space="preserve">De aanvrager verklaart dat geen sprake is van andere financiering uit Europese of nationale subsidieprogramma's voor de activiteiten zoals beschreven in het projectplan.
De aanvrager verklaart dat de activiteiten waarvoor subsidie wordt aangevraagd voor tenminste 40% worden gefinancierd uit de eigen middelen van de bij het projectplan betrokken werknemersorganisaties en werkgeversorganisaties of arbeidsorganisaties waarop het projectplan betrekking heeft.
De aanvrager verklaart zich verantwoordelijk en aansprakelijk voor een goed verloop van de uitvoering van de activiteiten, de naleving van de voorwaarden die in de Regeling zijn vastgelegd en de nakoming van de aan de verlening verbonden verplichtingen.
Indien (blijkt dat) deze verklaringen niet worden nageleefd kan de Minister van Sociale Zaken en Werkgelegenheid de subsidieverlening of subsidievaststelling intrekken of ten nadele van de ontvanger wijzigen al naar gelang de precieze omstandigheden en bepalingen genoemd in de artikelen 4:48 of 4:49 Awb. Een en ander kan ingevolge artikel 20 van de Regeling leiden tot aansprakelijkheid van de aanvrager.
</t>
  </si>
  <si>
    <t>Voorschot</t>
  </si>
  <si>
    <t>tussenvoorschot</t>
  </si>
  <si>
    <t>E_BGR_Loonkost</t>
  </si>
  <si>
    <t>E_BGR_Vrijwkost</t>
  </si>
  <si>
    <t>E_BGR_Externkost</t>
  </si>
  <si>
    <t>E_AantalDeeln</t>
  </si>
</sst>
</file>

<file path=xl/styles.xml><?xml version="1.0" encoding="utf-8"?>
<styleSheet xmlns="http://schemas.openxmlformats.org/spreadsheetml/2006/main">
  <numFmts count="4">
    <numFmt numFmtId="41" formatCode="_ * #,##0_ ;_ * \-#,##0_ ;_ * &quot;-&quot;_ ;_ @_ "/>
    <numFmt numFmtId="44" formatCode="_ &quot;€&quot;\ * #,##0.00_ ;_ &quot;€&quot;\ * \-#,##0.00_ ;_ &quot;€&quot;\ * &quot;-&quot;??_ ;_ @_ "/>
    <numFmt numFmtId="164" formatCode="_ &quot;€&quot;\ * #,##0.0_ ;_ &quot;€&quot;\ * \-#,##0.0_ ;_ &quot;€&quot;\ * &quot;-&quot;??_ ;_ @_ "/>
    <numFmt numFmtId="165" formatCode="&quot;€&quot;\ #,##0.00"/>
  </numFmts>
  <fonts count="26">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sz val="14"/>
      <color theme="1"/>
      <name val="Calibri"/>
      <family val="2"/>
      <scheme val="minor"/>
    </font>
    <font>
      <sz val="14"/>
      <name val="Calibri"/>
      <family val="2"/>
      <scheme val="minor"/>
    </font>
    <font>
      <sz val="14"/>
      <color theme="0"/>
      <name val="Calibri"/>
      <family val="2"/>
      <scheme val="minor"/>
    </font>
    <font>
      <sz val="4"/>
      <color theme="0"/>
      <name val="Calibri"/>
      <family val="2"/>
      <scheme val="minor"/>
    </font>
    <font>
      <b/>
      <sz val="14"/>
      <color theme="0"/>
      <name val="Calibri"/>
      <family val="2"/>
      <scheme val="minor"/>
    </font>
    <font>
      <sz val="10"/>
      <color theme="1"/>
      <name val="Calibri"/>
      <family val="2"/>
      <scheme val="minor"/>
    </font>
    <font>
      <sz val="9"/>
      <name val="Arial"/>
      <family val="2"/>
    </font>
    <font>
      <sz val="8"/>
      <color theme="1"/>
      <name val="Calibri"/>
      <family val="2"/>
      <scheme val="minor"/>
    </font>
    <font>
      <sz val="11"/>
      <color theme="0" tint="-4.9989318521683403E-2"/>
      <name val="Calibri"/>
      <family val="2"/>
      <scheme val="minor"/>
    </font>
    <font>
      <sz val="11"/>
      <color rgb="FF9C6500"/>
      <name val="Calibri"/>
      <family val="2"/>
      <scheme val="minor"/>
    </font>
    <font>
      <u/>
      <sz val="9.35"/>
      <color theme="10"/>
      <name val="Calibri"/>
      <family val="2"/>
    </font>
    <font>
      <sz val="11"/>
      <name val="Calibri"/>
      <family val="2"/>
      <scheme val="minor"/>
    </font>
    <font>
      <sz val="10"/>
      <name val="Calibri"/>
      <family val="2"/>
      <scheme val="minor"/>
    </font>
    <font>
      <i/>
      <sz val="11"/>
      <color theme="1"/>
      <name val="Calibri"/>
      <family val="2"/>
      <scheme val="minor"/>
    </font>
    <font>
      <sz val="14"/>
      <color rgb="FFFF0000"/>
      <name val="Calibri"/>
      <family val="2"/>
      <scheme val="minor"/>
    </font>
    <font>
      <sz val="12"/>
      <color theme="0"/>
      <name val="Calibri"/>
      <family val="2"/>
      <scheme val="minor"/>
    </font>
    <font>
      <b/>
      <sz val="14"/>
      <color rgb="FFFF0000"/>
      <name val="Calibri"/>
      <family val="2"/>
      <scheme val="minor"/>
    </font>
    <font>
      <b/>
      <sz val="11"/>
      <color rgb="FFFF0000"/>
      <name val="Calibri"/>
      <family val="2"/>
      <scheme val="minor"/>
    </font>
    <font>
      <b/>
      <sz val="11"/>
      <name val="Calibri"/>
      <family val="2"/>
      <scheme val="minor"/>
    </font>
    <font>
      <b/>
      <sz val="14"/>
      <name val="Calibri"/>
      <family val="2"/>
      <scheme val="minor"/>
    </font>
  </fonts>
  <fills count="6">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FEB9C"/>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15" fillId="5" borderId="0" applyNumberFormat="0" applyBorder="0" applyAlignment="0" applyProtection="0"/>
    <xf numFmtId="0" fontId="16" fillId="0" borderId="0" applyNumberFormat="0" applyFill="0" applyBorder="0" applyAlignment="0" applyProtection="0">
      <alignment vertical="top"/>
      <protection locked="0"/>
    </xf>
    <xf numFmtId="41" fontId="1" fillId="0" borderId="0" applyFont="0" applyFill="0" applyBorder="0" applyAlignment="0" applyProtection="0"/>
  </cellStyleXfs>
  <cellXfs count="191">
    <xf numFmtId="0" fontId="0" fillId="0" borderId="0" xfId="0"/>
    <xf numFmtId="0" fontId="0" fillId="3" borderId="0" xfId="0" applyFill="1" applyProtection="1">
      <protection hidden="1"/>
    </xf>
    <xf numFmtId="0" fontId="0" fillId="0" borderId="0" xfId="0" applyBorder="1" applyProtection="1">
      <protection hidden="1"/>
    </xf>
    <xf numFmtId="0" fontId="0" fillId="0" borderId="0" xfId="0" applyFill="1" applyBorder="1" applyProtection="1">
      <protection hidden="1"/>
    </xf>
    <xf numFmtId="0" fontId="6" fillId="3" borderId="3" xfId="0" applyFont="1" applyFill="1" applyBorder="1" applyAlignment="1" applyProtection="1">
      <alignment vertical="center"/>
      <protection hidden="1"/>
    </xf>
    <xf numFmtId="0" fontId="6" fillId="3" borderId="4" xfId="0" applyFont="1" applyFill="1" applyBorder="1" applyAlignment="1" applyProtection="1">
      <alignment vertical="top"/>
      <protection hidden="1"/>
    </xf>
    <xf numFmtId="0" fontId="6" fillId="3" borderId="4" xfId="0" applyFont="1" applyFill="1" applyBorder="1" applyAlignment="1" applyProtection="1">
      <alignment horizontal="left"/>
      <protection locked="0" hidden="1"/>
    </xf>
    <xf numFmtId="0" fontId="0" fillId="0" borderId="0" xfId="0" applyNumberFormat="1" applyFill="1" applyBorder="1" applyAlignment="1" applyProtection="1">
      <alignment vertical="top" shrinkToFit="1"/>
      <protection hidden="1"/>
    </xf>
    <xf numFmtId="0" fontId="0" fillId="0" borderId="0" xfId="0" applyNumberFormat="1" applyFont="1" applyFill="1" applyBorder="1" applyAlignment="1" applyProtection="1">
      <alignment vertical="top" shrinkToFit="1"/>
      <protection hidden="1"/>
    </xf>
    <xf numFmtId="0" fontId="6" fillId="3" borderId="0" xfId="0" applyFont="1" applyFill="1" applyAlignment="1" applyProtection="1">
      <alignment vertical="center"/>
      <protection hidden="1"/>
    </xf>
    <xf numFmtId="0" fontId="6" fillId="3" borderId="0" xfId="0" applyFont="1" applyFill="1" applyProtection="1">
      <protection hidden="1"/>
    </xf>
    <xf numFmtId="0" fontId="0" fillId="3" borderId="0" xfId="0" applyFill="1"/>
    <xf numFmtId="0" fontId="0" fillId="0" borderId="0" xfId="0" applyBorder="1"/>
    <xf numFmtId="0" fontId="6" fillId="3" borderId="3" xfId="0" applyFont="1" applyFill="1" applyBorder="1" applyAlignment="1">
      <alignment vertical="center"/>
    </xf>
    <xf numFmtId="0" fontId="0" fillId="0" borderId="0" xfId="0" applyFont="1" applyFill="1" applyBorder="1" applyAlignment="1" applyProtection="1">
      <alignment horizontal="left" vertical="top"/>
      <protection hidden="1"/>
    </xf>
    <xf numFmtId="0" fontId="0" fillId="3" borderId="4" xfId="0" applyFill="1" applyBorder="1" applyAlignment="1" applyProtection="1">
      <alignment horizontal="left" vertical="top" wrapText="1"/>
      <protection locked="0"/>
    </xf>
    <xf numFmtId="0" fontId="5" fillId="2" borderId="4" xfId="0" applyFont="1" applyFill="1" applyBorder="1" applyAlignment="1">
      <alignment horizontal="center"/>
    </xf>
    <xf numFmtId="0" fontId="0" fillId="0" borderId="0" xfId="0" applyFont="1" applyFill="1" applyBorder="1" applyAlignment="1" applyProtection="1">
      <alignment horizontal="left"/>
      <protection hidden="1"/>
    </xf>
    <xf numFmtId="0" fontId="6" fillId="3" borderId="4" xfId="0" applyNumberFormat="1" applyFont="1" applyFill="1" applyBorder="1" applyAlignment="1">
      <alignment vertical="top" shrinkToFit="1"/>
    </xf>
    <xf numFmtId="0" fontId="7" fillId="3" borderId="3" xfId="0" applyFont="1" applyFill="1" applyBorder="1" applyAlignment="1">
      <alignment vertical="center"/>
    </xf>
    <xf numFmtId="0" fontId="2" fillId="0" borderId="0" xfId="0" applyNumberFormat="1" applyFont="1" applyFill="1" applyBorder="1" applyAlignment="1" applyProtection="1">
      <alignment vertical="top" shrinkToFit="1"/>
      <protection hidden="1"/>
    </xf>
    <xf numFmtId="0" fontId="0" fillId="0" borderId="0" xfId="0" applyNumberFormat="1" applyFont="1" applyFill="1" applyBorder="1" applyAlignment="1" applyProtection="1">
      <alignment vertical="top" wrapText="1" shrinkToFit="1"/>
      <protection hidden="1"/>
    </xf>
    <xf numFmtId="0" fontId="4" fillId="3" borderId="0" xfId="0" applyFont="1" applyFill="1"/>
    <xf numFmtId="0" fontId="6" fillId="4" borderId="4" xfId="0" applyFont="1" applyFill="1" applyBorder="1" applyAlignment="1">
      <alignment vertical="top"/>
    </xf>
    <xf numFmtId="0" fontId="6" fillId="3" borderId="3" xfId="0" applyFont="1" applyFill="1" applyBorder="1" applyAlignment="1">
      <alignment horizontal="left" vertical="top" wrapText="1"/>
    </xf>
    <xf numFmtId="0" fontId="9" fillId="3" borderId="4" xfId="0" applyFont="1" applyFill="1" applyBorder="1" applyAlignment="1">
      <alignment vertical="top"/>
    </xf>
    <xf numFmtId="0" fontId="6" fillId="3" borderId="3" xfId="0" applyFont="1" applyFill="1" applyBorder="1" applyAlignment="1">
      <alignment vertical="top"/>
    </xf>
    <xf numFmtId="0" fontId="6" fillId="3" borderId="3" xfId="0" applyFont="1" applyFill="1" applyBorder="1" applyAlignment="1">
      <alignment vertical="top" wrapText="1"/>
    </xf>
    <xf numFmtId="0" fontId="0" fillId="0" borderId="0" xfId="0" applyAlignment="1">
      <alignment horizontal="left" vertical="top" wrapText="1"/>
    </xf>
    <xf numFmtId="0" fontId="6" fillId="3" borderId="0" xfId="0" applyNumberFormat="1" applyFont="1" applyFill="1" applyBorder="1" applyAlignment="1">
      <alignment vertical="top" shrinkToFit="1"/>
    </xf>
    <xf numFmtId="0" fontId="0" fillId="0" borderId="2" xfId="0" applyBorder="1"/>
    <xf numFmtId="0" fontId="0" fillId="3" borderId="0" xfId="0" quotePrefix="1" applyFill="1"/>
    <xf numFmtId="0" fontId="6" fillId="4" borderId="0" xfId="0" applyFont="1" applyFill="1" applyBorder="1" applyAlignment="1">
      <alignment horizontal="left" vertical="top" wrapText="1" indent="2"/>
    </xf>
    <xf numFmtId="0" fontId="6" fillId="4" borderId="0" xfId="0" applyNumberFormat="1" applyFont="1" applyFill="1" applyBorder="1" applyAlignment="1">
      <alignment vertical="top" shrinkToFit="1"/>
    </xf>
    <xf numFmtId="0" fontId="6" fillId="4" borderId="0" xfId="0" applyFont="1" applyFill="1" applyBorder="1" applyAlignment="1">
      <alignment horizontal="left" vertical="top" wrapText="1" indent="1"/>
    </xf>
    <xf numFmtId="0" fontId="6" fillId="4" borderId="0" xfId="0" applyFont="1" applyFill="1" applyBorder="1" applyAlignment="1">
      <alignment horizontal="left" vertical="top" wrapText="1"/>
    </xf>
    <xf numFmtId="0" fontId="6" fillId="4" borderId="11" xfId="0" applyFont="1" applyFill="1" applyBorder="1" applyAlignment="1">
      <alignment horizontal="left" vertical="top" wrapText="1" indent="2"/>
    </xf>
    <xf numFmtId="0" fontId="6" fillId="4" borderId="11" xfId="0" applyNumberFormat="1" applyFont="1" applyFill="1" applyBorder="1" applyAlignment="1">
      <alignment vertical="top" shrinkToFit="1"/>
    </xf>
    <xf numFmtId="44" fontId="6" fillId="4" borderId="11" xfId="1" applyFont="1" applyFill="1" applyBorder="1" applyAlignment="1">
      <alignment horizontal="right" vertical="top" shrinkToFit="1"/>
    </xf>
    <xf numFmtId="0" fontId="6" fillId="4" borderId="12" xfId="0" applyFont="1" applyFill="1" applyBorder="1" applyAlignment="1">
      <alignment horizontal="left" vertical="top" wrapText="1" indent="1"/>
    </xf>
    <xf numFmtId="0" fontId="6" fillId="4" borderId="12" xfId="0" applyNumberFormat="1" applyFont="1" applyFill="1" applyBorder="1" applyAlignment="1">
      <alignment vertical="top" shrinkToFit="1"/>
    </xf>
    <xf numFmtId="0" fontId="6" fillId="3" borderId="0" xfId="0" applyFont="1" applyFill="1" applyBorder="1" applyAlignment="1">
      <alignment horizontal="left" vertical="top" wrapText="1"/>
    </xf>
    <xf numFmtId="44" fontId="5" fillId="3" borderId="0" xfId="1" applyFont="1" applyFill="1" applyBorder="1" applyAlignment="1">
      <alignment horizontal="right" vertical="top" shrinkToFit="1"/>
    </xf>
    <xf numFmtId="0" fontId="8" fillId="4" borderId="0" xfId="0" applyNumberFormat="1" applyFont="1" applyFill="1" applyBorder="1" applyAlignment="1">
      <alignment vertical="top" shrinkToFit="1"/>
    </xf>
    <xf numFmtId="0" fontId="0" fillId="0" borderId="0" xfId="0" applyProtection="1">
      <protection hidden="1"/>
    </xf>
    <xf numFmtId="0" fontId="10" fillId="2" borderId="8" xfId="0" applyFont="1" applyFill="1" applyBorder="1" applyAlignment="1">
      <alignment horizontal="left" vertical="top" wrapText="1"/>
    </xf>
    <xf numFmtId="0" fontId="10" fillId="2" borderId="11" xfId="0" applyFont="1" applyFill="1" applyBorder="1" applyAlignment="1">
      <alignment horizontal="center"/>
    </xf>
    <xf numFmtId="0" fontId="10" fillId="2" borderId="9" xfId="0" applyFont="1" applyFill="1" applyBorder="1" applyAlignment="1">
      <alignment horizontal="center"/>
    </xf>
    <xf numFmtId="0" fontId="8" fillId="3" borderId="0" xfId="0" applyNumberFormat="1" applyFont="1" applyFill="1" applyBorder="1" applyAlignment="1">
      <alignment vertical="top" shrinkToFit="1"/>
    </xf>
    <xf numFmtId="0" fontId="6" fillId="3" borderId="0" xfId="0" applyFont="1" applyFill="1" applyBorder="1" applyAlignment="1">
      <alignment horizontal="left" vertical="top" wrapText="1" indent="2"/>
    </xf>
    <xf numFmtId="0" fontId="6" fillId="4" borderId="0" xfId="0" applyFont="1" applyFill="1" applyBorder="1" applyAlignment="1" applyProtection="1">
      <alignment horizontal="left" vertical="top" wrapText="1" indent="1"/>
      <protection hidden="1"/>
    </xf>
    <xf numFmtId="0" fontId="8" fillId="4" borderId="0" xfId="0" applyNumberFormat="1" applyFont="1" applyFill="1" applyBorder="1" applyAlignment="1" applyProtection="1">
      <alignment vertical="top" shrinkToFit="1"/>
      <protection hidden="1"/>
    </xf>
    <xf numFmtId="44" fontId="6" fillId="4" borderId="0" xfId="1" applyFont="1" applyFill="1" applyBorder="1" applyAlignment="1" applyProtection="1">
      <alignment horizontal="right" vertical="top" shrinkToFit="1"/>
      <protection hidden="1"/>
    </xf>
    <xf numFmtId="0" fontId="8" fillId="4" borderId="11" xfId="0" applyNumberFormat="1" applyFont="1" applyFill="1" applyBorder="1" applyAlignment="1">
      <alignment vertical="top" shrinkToFit="1"/>
    </xf>
    <xf numFmtId="0" fontId="10" fillId="2" borderId="11" xfId="0" applyFont="1" applyFill="1" applyBorder="1" applyAlignment="1">
      <alignment horizontal="left" vertical="top" wrapText="1"/>
    </xf>
    <xf numFmtId="0" fontId="6" fillId="3" borderId="12" xfId="0" applyFont="1" applyFill="1" applyBorder="1" applyAlignment="1">
      <alignment horizontal="left" vertical="top" wrapText="1" indent="1"/>
    </xf>
    <xf numFmtId="0" fontId="8" fillId="3" borderId="12" xfId="0" applyNumberFormat="1" applyFont="1" applyFill="1" applyBorder="1" applyAlignment="1">
      <alignment vertical="top" shrinkToFit="1"/>
    </xf>
    <xf numFmtId="0" fontId="11" fillId="4" borderId="11" xfId="0" applyFont="1" applyFill="1" applyBorder="1" applyAlignment="1">
      <alignment horizontal="left" vertical="center" wrapText="1"/>
    </xf>
    <xf numFmtId="0" fontId="11" fillId="4" borderId="0" xfId="0" applyFont="1" applyFill="1" applyBorder="1" applyAlignment="1">
      <alignment horizontal="left" vertical="center" wrapText="1"/>
    </xf>
    <xf numFmtId="0" fontId="11" fillId="3" borderId="12" xfId="0" applyFont="1" applyFill="1" applyBorder="1" applyAlignment="1">
      <alignment horizontal="right" vertical="center" wrapText="1"/>
    </xf>
    <xf numFmtId="0" fontId="11" fillId="4" borderId="0" xfId="0" applyFont="1" applyFill="1" applyBorder="1" applyAlignment="1" applyProtection="1">
      <alignment horizontal="left" vertical="center" wrapText="1"/>
      <protection hidden="1"/>
    </xf>
    <xf numFmtId="0" fontId="11" fillId="4" borderId="0" xfId="0" applyFont="1" applyFill="1" applyBorder="1" applyAlignment="1">
      <alignment horizontal="right" vertical="center" wrapText="1"/>
    </xf>
    <xf numFmtId="0" fontId="6" fillId="4" borderId="3" xfId="0" applyFont="1" applyFill="1" applyBorder="1" applyAlignment="1" applyProtection="1">
      <alignment vertical="center"/>
      <protection hidden="1"/>
    </xf>
    <xf numFmtId="0" fontId="6" fillId="4" borderId="4" xfId="0" applyFont="1" applyFill="1" applyBorder="1" applyAlignment="1" applyProtection="1">
      <alignment vertical="top"/>
      <protection hidden="1"/>
    </xf>
    <xf numFmtId="165" fontId="6" fillId="3" borderId="4" xfId="1" applyNumberFormat="1" applyFont="1" applyFill="1" applyBorder="1" applyAlignment="1" applyProtection="1">
      <alignment horizontal="left" vertical="center"/>
      <protection locked="0"/>
    </xf>
    <xf numFmtId="165" fontId="6" fillId="4" borderId="4" xfId="1" applyNumberFormat="1" applyFont="1" applyFill="1" applyBorder="1" applyAlignment="1" applyProtection="1">
      <alignment horizontal="left" vertical="center"/>
    </xf>
    <xf numFmtId="0" fontId="6" fillId="3" borderId="8" xfId="0" applyFont="1" applyFill="1" applyBorder="1" applyAlignment="1">
      <alignment vertical="top"/>
    </xf>
    <xf numFmtId="0" fontId="5" fillId="2" borderId="10" xfId="0" applyFont="1" applyFill="1" applyBorder="1" applyAlignment="1">
      <alignment horizontal="center"/>
    </xf>
    <xf numFmtId="14" fontId="6" fillId="3" borderId="4" xfId="0" applyNumberFormat="1" applyFont="1" applyFill="1" applyBorder="1" applyAlignment="1" applyProtection="1">
      <alignment horizontal="left" vertical="top"/>
      <protection locked="0"/>
    </xf>
    <xf numFmtId="0" fontId="6" fillId="3" borderId="4" xfId="0" applyFont="1" applyFill="1" applyBorder="1" applyAlignment="1" applyProtection="1">
      <alignment horizontal="left" vertical="top"/>
      <protection locked="0"/>
    </xf>
    <xf numFmtId="0" fontId="6" fillId="3" borderId="4" xfId="0" applyNumberFormat="1" applyFont="1" applyFill="1" applyBorder="1" applyAlignment="1" applyProtection="1">
      <alignment horizontal="left" vertical="top" shrinkToFit="1"/>
      <protection locked="0"/>
    </xf>
    <xf numFmtId="0" fontId="12" fillId="0" borderId="2" xfId="0" applyFont="1" applyBorder="1"/>
    <xf numFmtId="0" fontId="13" fillId="0" borderId="0" xfId="0" applyFont="1" applyAlignment="1"/>
    <xf numFmtId="0" fontId="0" fillId="0" borderId="0" xfId="0" applyFill="1" applyBorder="1" applyAlignment="1" applyProtection="1">
      <alignment horizontal="left" vertical="top"/>
      <protection hidden="1"/>
    </xf>
    <xf numFmtId="0" fontId="6" fillId="3" borderId="2" xfId="0" applyFont="1" applyFill="1" applyBorder="1" applyAlignment="1" applyProtection="1">
      <alignment horizontal="left"/>
      <protection locked="0" hidden="1"/>
    </xf>
    <xf numFmtId="0" fontId="0" fillId="0" borderId="2" xfId="0" applyFill="1" applyBorder="1"/>
    <xf numFmtId="0" fontId="3" fillId="4" borderId="2" xfId="0" applyFont="1" applyFill="1" applyBorder="1"/>
    <xf numFmtId="44" fontId="0" fillId="0" borderId="0" xfId="0" applyNumberFormat="1" applyFont="1" applyFill="1" applyBorder="1" applyAlignment="1" applyProtection="1">
      <alignment horizontal="left" vertical="top"/>
      <protection hidden="1"/>
    </xf>
    <xf numFmtId="0" fontId="10" fillId="2" borderId="3" xfId="0" applyFont="1" applyFill="1" applyBorder="1" applyAlignment="1">
      <alignment horizontal="left" vertical="top" wrapText="1"/>
    </xf>
    <xf numFmtId="0" fontId="10" fillId="2" borderId="10" xfId="0" applyFont="1" applyFill="1" applyBorder="1" applyAlignment="1">
      <alignment horizontal="left" vertical="top" wrapText="1"/>
    </xf>
    <xf numFmtId="0" fontId="5" fillId="4" borderId="0" xfId="0" applyFont="1" applyFill="1" applyBorder="1" applyAlignment="1">
      <alignment horizontal="left" vertical="top" wrapText="1"/>
    </xf>
    <xf numFmtId="0" fontId="0" fillId="0" borderId="2" xfId="0" applyBorder="1" applyAlignment="1" applyProtection="1">
      <alignment vertical="top"/>
      <protection locked="0"/>
    </xf>
    <xf numFmtId="164" fontId="14" fillId="4" borderId="0" xfId="1" applyNumberFormat="1" applyFont="1" applyFill="1" applyBorder="1"/>
    <xf numFmtId="2" fontId="6" fillId="4" borderId="4" xfId="0" applyNumberFormat="1" applyFont="1" applyFill="1" applyBorder="1" applyAlignment="1" applyProtection="1">
      <alignment horizontal="left" vertical="top"/>
      <protection locked="0" hidden="1"/>
    </xf>
    <xf numFmtId="0" fontId="0" fillId="0" borderId="2" xfId="0" applyBorder="1" applyAlignment="1" applyProtection="1">
      <alignment horizontal="left" vertical="top" wrapText="1"/>
      <protection locked="0"/>
    </xf>
    <xf numFmtId="0" fontId="0" fillId="0" borderId="2" xfId="0" applyBorder="1" applyAlignment="1" applyProtection="1">
      <alignment vertical="top" wrapText="1"/>
      <protection locked="0"/>
    </xf>
    <xf numFmtId="165" fontId="0" fillId="0" borderId="0" xfId="0" applyNumberFormat="1"/>
    <xf numFmtId="0" fontId="13" fillId="0" borderId="0" xfId="0" applyFont="1"/>
    <xf numFmtId="0" fontId="6" fillId="4" borderId="0" xfId="0" applyFont="1" applyFill="1" applyBorder="1" applyAlignment="1">
      <alignment horizontal="left" vertical="top" indent="2"/>
    </xf>
    <xf numFmtId="0" fontId="6" fillId="4" borderId="11" xfId="0" applyFont="1" applyFill="1" applyBorder="1" applyAlignment="1">
      <alignment horizontal="left" vertical="top" indent="2"/>
    </xf>
    <xf numFmtId="0" fontId="0" fillId="0" borderId="0" xfId="0" applyAlignment="1">
      <alignment wrapText="1"/>
    </xf>
    <xf numFmtId="0" fontId="0" fillId="0" borderId="0" xfId="0" quotePrefix="1"/>
    <xf numFmtId="0" fontId="0" fillId="0" borderId="0" xfId="0" applyBorder="1" applyAlignment="1">
      <alignment wrapText="1"/>
    </xf>
    <xf numFmtId="0" fontId="0" fillId="0" borderId="0" xfId="0" applyBorder="1" applyAlignment="1" applyProtection="1">
      <alignment wrapText="1"/>
      <protection hidden="1"/>
    </xf>
    <xf numFmtId="0" fontId="6" fillId="3" borderId="0" xfId="0" applyFont="1" applyFill="1" applyBorder="1" applyAlignment="1" applyProtection="1">
      <alignment vertical="center"/>
      <protection hidden="1"/>
    </xf>
    <xf numFmtId="0" fontId="6" fillId="3" borderId="0" xfId="0" applyFont="1" applyFill="1" applyBorder="1" applyAlignment="1" applyProtection="1">
      <alignment vertical="top"/>
      <protection hidden="1"/>
    </xf>
    <xf numFmtId="0" fontId="2" fillId="3" borderId="0" xfId="0" applyFont="1" applyFill="1"/>
    <xf numFmtId="0" fontId="0" fillId="0" borderId="0" xfId="0" applyFill="1" applyBorder="1" applyAlignment="1">
      <alignment horizontal="left" vertical="top"/>
    </xf>
    <xf numFmtId="0" fontId="3" fillId="0" borderId="0" xfId="0" applyFont="1" applyBorder="1" applyProtection="1">
      <protection hidden="1"/>
    </xf>
    <xf numFmtId="0" fontId="0" fillId="3" borderId="0" xfId="0" applyFill="1" applyAlignment="1">
      <alignment wrapText="1"/>
    </xf>
    <xf numFmtId="0" fontId="2" fillId="0" borderId="0" xfId="0" applyFont="1"/>
    <xf numFmtId="0" fontId="0" fillId="0" borderId="13" xfId="0" applyFill="1" applyBorder="1"/>
    <xf numFmtId="0" fontId="0" fillId="0" borderId="1" xfId="0" applyFill="1" applyBorder="1"/>
    <xf numFmtId="0" fontId="0" fillId="0" borderId="14" xfId="0" applyFill="1" applyBorder="1"/>
    <xf numFmtId="0" fontId="6" fillId="3" borderId="0" xfId="0" applyFont="1" applyFill="1" applyBorder="1" applyAlignment="1">
      <alignment vertical="top"/>
    </xf>
    <xf numFmtId="165" fontId="6" fillId="3" borderId="0" xfId="1" applyNumberFormat="1" applyFont="1" applyFill="1" applyBorder="1" applyAlignment="1" applyProtection="1">
      <alignment horizontal="left" vertical="center"/>
    </xf>
    <xf numFmtId="0" fontId="0" fillId="0" borderId="0" xfId="0" applyAlignment="1">
      <alignment horizontal="right"/>
    </xf>
    <xf numFmtId="0" fontId="6" fillId="4" borderId="0" xfId="0" applyFont="1" applyFill="1" applyBorder="1" applyAlignment="1">
      <alignment horizontal="left" vertical="top" wrapText="1" indent="3"/>
    </xf>
    <xf numFmtId="9" fontId="6" fillId="4" borderId="0" xfId="2" applyNumberFormat="1" applyFont="1" applyFill="1" applyBorder="1" applyAlignment="1">
      <alignment horizontal="left" vertical="top" shrinkToFit="1"/>
    </xf>
    <xf numFmtId="165" fontId="6" fillId="4" borderId="0" xfId="1" applyNumberFormat="1" applyFont="1" applyFill="1" applyBorder="1" applyAlignment="1">
      <alignment horizontal="left" vertical="top" shrinkToFit="1"/>
    </xf>
    <xf numFmtId="165" fontId="6" fillId="4" borderId="11" xfId="1" applyNumberFormat="1" applyFont="1" applyFill="1" applyBorder="1" applyAlignment="1">
      <alignment horizontal="left" vertical="top" shrinkToFit="1"/>
    </xf>
    <xf numFmtId="165" fontId="5" fillId="4" borderId="0" xfId="1" applyNumberFormat="1" applyFont="1" applyFill="1" applyBorder="1" applyAlignment="1">
      <alignment horizontal="left" vertical="top" shrinkToFit="1"/>
    </xf>
    <xf numFmtId="165" fontId="6" fillId="4" borderId="12" xfId="1" applyNumberFormat="1" applyFont="1" applyFill="1" applyBorder="1" applyAlignment="1">
      <alignment horizontal="left" vertical="top" shrinkToFit="1"/>
    </xf>
    <xf numFmtId="0" fontId="5" fillId="4" borderId="0" xfId="0" applyFont="1" applyFill="1" applyBorder="1" applyAlignment="1">
      <alignment horizontal="left" vertical="top" wrapText="1" indent="1"/>
    </xf>
    <xf numFmtId="0" fontId="5" fillId="4" borderId="0" xfId="0" applyFont="1" applyFill="1" applyBorder="1" applyAlignment="1">
      <alignment horizontal="left" indent="1"/>
    </xf>
    <xf numFmtId="0" fontId="2" fillId="4" borderId="0" xfId="0" applyNumberFormat="1" applyFont="1" applyFill="1" applyBorder="1" applyAlignment="1">
      <alignment horizontal="right" vertical="center" indent="2"/>
    </xf>
    <xf numFmtId="0" fontId="6" fillId="4" borderId="0" xfId="0" applyFont="1" applyFill="1" applyBorder="1" applyAlignment="1">
      <alignment horizontal="left" indent="1"/>
    </xf>
    <xf numFmtId="0" fontId="16" fillId="0" borderId="0" xfId="4" applyAlignment="1" applyProtection="1"/>
    <xf numFmtId="0" fontId="0" fillId="0" borderId="0" xfId="0" applyAlignment="1" applyProtection="1">
      <alignment vertical="top"/>
      <protection hidden="1"/>
    </xf>
    <xf numFmtId="0" fontId="0" fillId="0" borderId="0" xfId="0" applyNumberFormat="1" applyFont="1" applyFill="1" applyBorder="1" applyAlignment="1" applyProtection="1">
      <alignment vertical="top"/>
      <protection hidden="1"/>
    </xf>
    <xf numFmtId="0" fontId="6" fillId="3" borderId="4" xfId="0" applyFont="1" applyFill="1" applyBorder="1" applyAlignment="1">
      <alignment horizontal="right" vertical="top"/>
    </xf>
    <xf numFmtId="0" fontId="0" fillId="0" borderId="0" xfId="0" applyNumberFormat="1" applyFill="1" applyBorder="1" applyAlignment="1" applyProtection="1">
      <alignment vertical="top"/>
      <protection hidden="1"/>
    </xf>
    <xf numFmtId="0" fontId="13" fillId="0" borderId="0" xfId="0" applyFont="1" applyFill="1"/>
    <xf numFmtId="0" fontId="17" fillId="0" borderId="0" xfId="0" applyFont="1" applyBorder="1" applyAlignment="1">
      <alignment wrapText="1"/>
    </xf>
    <xf numFmtId="0" fontId="7" fillId="3" borderId="5" xfId="0" applyFont="1" applyFill="1" applyBorder="1" applyAlignment="1">
      <alignment vertical="top" wrapText="1"/>
    </xf>
    <xf numFmtId="0" fontId="17" fillId="3" borderId="0" xfId="0" applyFont="1" applyFill="1" applyAlignment="1">
      <alignment wrapText="1"/>
    </xf>
    <xf numFmtId="41" fontId="6" fillId="3" borderId="4" xfId="5" applyNumberFormat="1" applyFont="1" applyFill="1" applyBorder="1" applyAlignment="1" applyProtection="1">
      <alignment horizontal="right" vertical="center"/>
      <protection locked="0"/>
    </xf>
    <xf numFmtId="0" fontId="18" fillId="3" borderId="0" xfId="0" applyFont="1" applyFill="1" applyBorder="1" applyAlignment="1">
      <alignment horizontal="right" vertical="top" wrapText="1"/>
    </xf>
    <xf numFmtId="165" fontId="6" fillId="3" borderId="12" xfId="1" applyNumberFormat="1" applyFont="1" applyFill="1" applyBorder="1" applyAlignment="1" applyProtection="1">
      <alignment horizontal="right" vertical="top" shrinkToFit="1"/>
      <protection locked="0"/>
    </xf>
    <xf numFmtId="165" fontId="6" fillId="3" borderId="0" xfId="1" applyNumberFormat="1" applyFont="1" applyFill="1" applyBorder="1" applyAlignment="1" applyProtection="1">
      <alignment horizontal="right" vertical="top" shrinkToFit="1"/>
      <protection locked="0"/>
    </xf>
    <xf numFmtId="0" fontId="0" fillId="0" borderId="0" xfId="0" applyFill="1" applyBorder="1" applyAlignment="1">
      <alignment wrapText="1"/>
    </xf>
    <xf numFmtId="0" fontId="17" fillId="0" borderId="0" xfId="0" applyFont="1" applyFill="1" applyBorder="1" applyAlignment="1">
      <alignment wrapText="1"/>
    </xf>
    <xf numFmtId="0" fontId="17" fillId="0" borderId="0" xfId="0" applyFont="1" applyFill="1" applyBorder="1" applyAlignment="1" applyProtection="1">
      <alignment wrapText="1"/>
      <protection hidden="1"/>
    </xf>
    <xf numFmtId="0" fontId="0" fillId="0" borderId="0" xfId="0" applyBorder="1" applyAlignment="1">
      <alignment vertical="top" wrapText="1"/>
    </xf>
    <xf numFmtId="0" fontId="0" fillId="0" borderId="0" xfId="0" applyFill="1" applyBorder="1" applyAlignment="1">
      <alignment vertical="top" wrapText="1"/>
    </xf>
    <xf numFmtId="0" fontId="17" fillId="0" borderId="0" xfId="3" applyFont="1" applyFill="1" applyAlignment="1">
      <alignment wrapText="1"/>
    </xf>
    <xf numFmtId="0" fontId="17" fillId="0" borderId="0" xfId="0" quotePrefix="1" applyNumberFormat="1" applyFont="1" applyFill="1" applyAlignment="1">
      <alignment horizontal="left" vertical="top" wrapText="1"/>
    </xf>
    <xf numFmtId="0" fontId="0" fillId="0" borderId="0" xfId="0" applyAlignment="1">
      <alignment horizontal="left" vertical="center" wrapText="1"/>
    </xf>
    <xf numFmtId="0" fontId="0" fillId="0" borderId="0" xfId="0" applyNumberFormat="1"/>
    <xf numFmtId="0" fontId="20" fillId="4" borderId="12" xfId="0" applyFont="1" applyFill="1" applyBorder="1" applyAlignment="1">
      <alignment horizontal="left" vertical="top" wrapText="1" indent="1"/>
    </xf>
    <xf numFmtId="0" fontId="2" fillId="0" borderId="0" xfId="0" applyFont="1" applyAlignment="1">
      <alignment wrapText="1"/>
    </xf>
    <xf numFmtId="0" fontId="17" fillId="0" borderId="0" xfId="0" applyFont="1" applyBorder="1" applyAlignment="1">
      <alignment vertical="top" wrapText="1"/>
    </xf>
    <xf numFmtId="0" fontId="17" fillId="0" borderId="0" xfId="0" applyFont="1" applyBorder="1" applyAlignment="1">
      <alignment horizontal="left" vertical="top"/>
    </xf>
    <xf numFmtId="0" fontId="17" fillId="0" borderId="0" xfId="0" applyFont="1" applyFill="1" applyBorder="1" applyAlignment="1">
      <alignment horizontal="left" vertical="top"/>
    </xf>
    <xf numFmtId="0" fontId="17" fillId="0" borderId="0" xfId="0" applyNumberFormat="1" applyFont="1" applyFill="1" applyAlignment="1">
      <alignment wrapText="1"/>
    </xf>
    <xf numFmtId="0" fontId="17" fillId="3" borderId="0" xfId="0" applyFont="1" applyFill="1"/>
    <xf numFmtId="0" fontId="3" fillId="0" borderId="0" xfId="0" applyFont="1" applyBorder="1" applyAlignment="1" applyProtection="1">
      <alignment wrapText="1"/>
      <protection hidden="1"/>
    </xf>
    <xf numFmtId="0" fontId="23" fillId="0" borderId="0" xfId="0" applyFont="1" applyBorder="1" applyAlignment="1">
      <alignment horizontal="left" vertical="top"/>
    </xf>
    <xf numFmtId="0" fontId="17" fillId="0" borderId="0" xfId="0" applyFont="1" applyBorder="1" applyAlignment="1" applyProtection="1">
      <alignment wrapText="1"/>
      <protection hidden="1"/>
    </xf>
    <xf numFmtId="0" fontId="17" fillId="0" borderId="0" xfId="0" applyFont="1" applyAlignment="1">
      <alignment wrapText="1"/>
    </xf>
    <xf numFmtId="0" fontId="17" fillId="0" borderId="0" xfId="0" applyFont="1"/>
    <xf numFmtId="0" fontId="7" fillId="3" borderId="8" xfId="0" applyFont="1" applyFill="1" applyBorder="1" applyAlignment="1">
      <alignment vertical="top"/>
    </xf>
    <xf numFmtId="0" fontId="25" fillId="4" borderId="3" xfId="0" applyFont="1" applyFill="1" applyBorder="1" applyAlignment="1">
      <alignment vertical="center"/>
    </xf>
    <xf numFmtId="0" fontId="3" fillId="0" borderId="0" xfId="0" applyFont="1"/>
    <xf numFmtId="0" fontId="0" fillId="0" borderId="0" xfId="0" applyBorder="1" applyAlignment="1" applyProtection="1">
      <alignment vertical="top"/>
      <protection hidden="1"/>
    </xf>
    <xf numFmtId="0" fontId="23" fillId="0" borderId="0" xfId="0" applyFont="1" applyBorder="1" applyAlignment="1">
      <alignment vertical="center"/>
    </xf>
    <xf numFmtId="0" fontId="23" fillId="0" borderId="0" xfId="0" quotePrefix="1" applyFont="1" applyBorder="1"/>
    <xf numFmtId="0" fontId="2" fillId="0" borderId="0" xfId="0" quotePrefix="1" applyFont="1" applyBorder="1"/>
    <xf numFmtId="0" fontId="7" fillId="3" borderId="8" xfId="0" applyFont="1" applyFill="1" applyBorder="1" applyAlignment="1">
      <alignment vertical="top" wrapText="1"/>
    </xf>
    <xf numFmtId="0" fontId="7" fillId="3" borderId="3" xfId="0" applyFont="1" applyFill="1" applyBorder="1" applyAlignment="1">
      <alignment vertical="top"/>
    </xf>
    <xf numFmtId="0" fontId="10" fillId="2" borderId="1" xfId="0" applyFont="1" applyFill="1" applyBorder="1" applyAlignment="1">
      <alignment horizontal="center"/>
    </xf>
    <xf numFmtId="0" fontId="10" fillId="2" borderId="2" xfId="0" applyFont="1" applyFill="1" applyBorder="1" applyAlignment="1">
      <alignment horizontal="center"/>
    </xf>
    <xf numFmtId="0" fontId="10" fillId="2" borderId="1" xfId="0" applyFont="1" applyFill="1" applyBorder="1" applyAlignment="1" applyProtection="1">
      <alignment horizontal="center"/>
      <protection hidden="1"/>
    </xf>
    <xf numFmtId="0" fontId="10" fillId="2" borderId="2" xfId="0" applyFont="1" applyFill="1" applyBorder="1" applyAlignment="1" applyProtection="1">
      <alignment horizontal="center"/>
      <protection hidden="1"/>
    </xf>
    <xf numFmtId="0" fontId="5" fillId="3" borderId="0" xfId="0" applyFont="1" applyFill="1" applyBorder="1" applyAlignment="1" applyProtection="1">
      <alignment vertical="center" wrapText="1"/>
      <protection hidden="1"/>
    </xf>
    <xf numFmtId="0" fontId="22" fillId="3" borderId="0" xfId="0" applyFont="1" applyFill="1" applyBorder="1" applyAlignment="1" applyProtection="1">
      <alignment vertical="center" wrapText="1"/>
      <protection hidden="1"/>
    </xf>
    <xf numFmtId="0" fontId="10" fillId="2" borderId="3" xfId="0" applyFont="1" applyFill="1" applyBorder="1" applyAlignment="1" applyProtection="1">
      <alignment horizontal="center"/>
      <protection locked="0"/>
    </xf>
    <xf numFmtId="0" fontId="10" fillId="2" borderId="10"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5" xfId="0" applyFont="1" applyFill="1" applyBorder="1" applyAlignment="1" applyProtection="1">
      <alignment horizontal="center"/>
      <protection locked="0"/>
    </xf>
    <xf numFmtId="0" fontId="10" fillId="2" borderId="6" xfId="0" applyFont="1" applyFill="1" applyBorder="1" applyAlignment="1" applyProtection="1">
      <alignment horizontal="center"/>
      <protection locked="0"/>
    </xf>
    <xf numFmtId="0" fontId="10" fillId="2" borderId="5" xfId="0" applyFont="1" applyFill="1" applyBorder="1" applyAlignment="1">
      <alignment horizontal="center"/>
    </xf>
    <xf numFmtId="0" fontId="10" fillId="2" borderId="6" xfId="0" applyFont="1" applyFill="1" applyBorder="1" applyAlignment="1">
      <alignment horizontal="center"/>
    </xf>
    <xf numFmtId="0" fontId="10" fillId="2" borderId="4" xfId="0" applyFont="1" applyFill="1" applyBorder="1" applyAlignment="1">
      <alignment horizontal="center"/>
    </xf>
    <xf numFmtId="0" fontId="10" fillId="2" borderId="7" xfId="0" applyFont="1" applyFill="1" applyBorder="1" applyAlignment="1">
      <alignment horizontal="center"/>
    </xf>
    <xf numFmtId="0" fontId="7" fillId="0" borderId="0" xfId="0" applyFont="1" applyAlignment="1">
      <alignment horizontal="left" vertical="top" wrapText="1"/>
    </xf>
    <xf numFmtId="0" fontId="7" fillId="0" borderId="0" xfId="0" applyFont="1" applyAlignment="1">
      <alignment horizontal="left" vertical="top"/>
    </xf>
    <xf numFmtId="0" fontId="6" fillId="3" borderId="3" xfId="0" applyNumberFormat="1" applyFont="1" applyFill="1" applyBorder="1" applyAlignment="1" applyProtection="1">
      <alignment horizontal="center" vertical="center" shrinkToFit="1"/>
      <protection locked="0"/>
    </xf>
    <xf numFmtId="0" fontId="6" fillId="3" borderId="10" xfId="0" applyNumberFormat="1" applyFont="1" applyFill="1" applyBorder="1" applyAlignment="1" applyProtection="1">
      <alignment horizontal="center" vertical="center" shrinkToFit="1"/>
      <protection locked="0"/>
    </xf>
    <xf numFmtId="0" fontId="6" fillId="3" borderId="4" xfId="0" applyNumberFormat="1" applyFont="1" applyFill="1" applyBorder="1" applyAlignment="1" applyProtection="1">
      <alignment horizontal="center" vertical="center" shrinkToFit="1"/>
      <protection locked="0"/>
    </xf>
    <xf numFmtId="165" fontId="6" fillId="4" borderId="0" xfId="1" applyNumberFormat="1" applyFont="1" applyFill="1" applyBorder="1" applyAlignment="1">
      <alignment horizontal="right" vertical="top" shrinkToFit="1"/>
    </xf>
    <xf numFmtId="165" fontId="5" fillId="4" borderId="0" xfId="1" applyNumberFormat="1" applyFont="1" applyFill="1" applyBorder="1" applyAlignment="1" applyProtection="1">
      <alignment horizontal="right" vertical="top" shrinkToFit="1"/>
    </xf>
    <xf numFmtId="4" fontId="0" fillId="0" borderId="0" xfId="0" applyNumberFormat="1" applyFont="1" applyFill="1" applyBorder="1" applyAlignment="1" applyProtection="1">
      <alignment horizontal="left" vertical="top"/>
      <protection hidden="1"/>
    </xf>
    <xf numFmtId="0" fontId="0" fillId="0" borderId="0" xfId="0" applyFill="1" applyBorder="1" applyAlignment="1" applyProtection="1">
      <alignment vertical="top"/>
      <protection hidden="1"/>
    </xf>
    <xf numFmtId="41" fontId="6" fillId="3" borderId="4" xfId="5" applyNumberFormat="1" applyFont="1" applyFill="1" applyBorder="1" applyAlignment="1" applyProtection="1">
      <alignment vertical="center"/>
      <protection locked="0"/>
    </xf>
    <xf numFmtId="0" fontId="6" fillId="3" borderId="4" xfId="0" applyFont="1" applyFill="1" applyBorder="1" applyAlignment="1" applyProtection="1">
      <alignment horizontal="left" vertical="top"/>
      <protection hidden="1"/>
    </xf>
    <xf numFmtId="0" fontId="6" fillId="3" borderId="4" xfId="0" applyFont="1" applyFill="1" applyBorder="1" applyAlignment="1" applyProtection="1">
      <alignment horizontal="left" vertical="top" wrapText="1"/>
      <protection hidden="1"/>
    </xf>
    <xf numFmtId="0" fontId="6" fillId="3" borderId="0" xfId="0" applyFont="1" applyFill="1" applyBorder="1" applyAlignment="1" applyProtection="1">
      <alignment horizontal="left"/>
      <protection hidden="1"/>
    </xf>
    <xf numFmtId="0" fontId="6" fillId="0" borderId="0" xfId="0" applyFont="1" applyFill="1" applyBorder="1" applyAlignment="1" applyProtection="1">
      <alignment vertical="center"/>
      <protection hidden="1"/>
    </xf>
    <xf numFmtId="0" fontId="6" fillId="0" borderId="0" xfId="0" applyFont="1" applyFill="1" applyBorder="1" applyAlignment="1" applyProtection="1">
      <alignment vertical="top"/>
      <protection hidden="1"/>
    </xf>
    <xf numFmtId="2" fontId="6" fillId="0" borderId="0" xfId="0" applyNumberFormat="1" applyFont="1" applyFill="1" applyBorder="1" applyAlignment="1" applyProtection="1">
      <alignment horizontal="left" vertical="top"/>
      <protection hidden="1"/>
    </xf>
  </cellXfs>
  <cellStyles count="6">
    <cellStyle name="Hyperlink" xfId="4" builtinId="8"/>
    <cellStyle name="Komma [0]" xfId="5" builtinId="6"/>
    <cellStyle name="Neutraal" xfId="3" builtinId="28"/>
    <cellStyle name="Procent" xfId="2" builtinId="5"/>
    <cellStyle name="Standaard" xfId="0" builtinId="0"/>
    <cellStyle name="Valuta" xfId="1" builtinId="4"/>
  </cellStyles>
  <dxfs count="11">
    <dxf>
      <font>
        <color rgb="FFFF0000"/>
      </font>
      <fill>
        <patternFill>
          <bgColor rgb="FFFF0000"/>
        </patternFill>
      </fill>
    </dxf>
    <dxf>
      <font>
        <color rgb="FFFF0000"/>
      </font>
      <fill>
        <patternFill>
          <bgColor rgb="FFFF0000"/>
        </patternFill>
      </fill>
    </dxf>
    <dxf>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B2:J51"/>
  <sheetViews>
    <sheetView showGridLines="0" tabSelected="1" zoomScale="80" zoomScaleNormal="80" workbookViewId="0">
      <pane xSplit="21285" topLeftCell="M1"/>
      <selection activeCell="D4" sqref="D4"/>
      <selection pane="topRight" activeCell="M1" sqref="M1"/>
    </sheetView>
  </sheetViews>
  <sheetFormatPr defaultRowHeight="15"/>
  <cols>
    <col min="2" max="2" width="40.7109375" customWidth="1"/>
    <col min="3" max="3" width="4.7109375" customWidth="1"/>
    <col min="4" max="4" width="120.7109375" customWidth="1"/>
    <col min="5" max="5" width="4.28515625" customWidth="1"/>
    <col min="6" max="6" width="62.7109375" customWidth="1"/>
    <col min="7" max="8" width="26.5703125" style="44" hidden="1" customWidth="1"/>
    <col min="9" max="10" width="9.140625" style="44" hidden="1" customWidth="1"/>
  </cols>
  <sheetData>
    <row r="2" spans="2:10" ht="18.75">
      <c r="B2" s="162" t="s">
        <v>0</v>
      </c>
      <c r="C2" s="162"/>
      <c r="D2" s="163"/>
      <c r="E2" s="1"/>
      <c r="F2" s="98" t="s">
        <v>196</v>
      </c>
      <c r="G2" s="3"/>
      <c r="H2" s="3"/>
    </row>
    <row r="3" spans="2:10" ht="37.5">
      <c r="B3" s="4" t="s">
        <v>1</v>
      </c>
      <c r="C3" s="5"/>
      <c r="D3" s="186" t="s">
        <v>236</v>
      </c>
      <c r="E3" s="1"/>
      <c r="F3" s="2"/>
      <c r="G3" s="7" t="s">
        <v>2</v>
      </c>
      <c r="H3" s="14" t="str">
        <f>I3</f>
        <v/>
      </c>
      <c r="I3" s="44" t="str">
        <f>IF(ACTIE="SRA - Samenwerking Regie en Arbeidsmarkt","SRA",IF(ACTIE="","","DW"))</f>
        <v/>
      </c>
    </row>
    <row r="4" spans="2:10" ht="45.75">
      <c r="B4" s="4" t="s">
        <v>246</v>
      </c>
      <c r="C4" s="25" t="b">
        <f>IF(LEN(D4)&lt;&gt;0,TRUE,FALSE)</f>
        <v>0</v>
      </c>
      <c r="D4" s="6"/>
      <c r="E4" s="1"/>
      <c r="F4" s="93" t="s">
        <v>296</v>
      </c>
      <c r="G4" s="7" t="s">
        <v>3</v>
      </c>
      <c r="H4" s="14" t="str">
        <f>I4</f>
        <v/>
      </c>
      <c r="I4" s="44" t="str">
        <f>IF(ACTIE="SRA - Samenwerking Regie en Arbeidsmarkt","SRA",IF(ACTIE="","","DW"))</f>
        <v/>
      </c>
    </row>
    <row r="5" spans="2:10" ht="18.75">
      <c r="B5" s="4" t="s">
        <v>4</v>
      </c>
      <c r="C5" s="5"/>
      <c r="D5" s="185">
        <v>2016</v>
      </c>
      <c r="E5" s="1"/>
      <c r="F5" s="2"/>
      <c r="G5" s="3" t="s">
        <v>5</v>
      </c>
      <c r="H5" s="14">
        <f t="shared" ref="H5:H7" si="0">D5</f>
        <v>2016</v>
      </c>
    </row>
    <row r="6" spans="2:10" ht="18.75" hidden="1">
      <c r="B6" s="4" t="s">
        <v>178</v>
      </c>
      <c r="C6" s="5"/>
      <c r="D6" s="74"/>
      <c r="E6" s="1"/>
      <c r="F6" s="2"/>
      <c r="G6" s="3" t="s">
        <v>179</v>
      </c>
      <c r="H6" s="14">
        <f t="shared" si="0"/>
        <v>0</v>
      </c>
    </row>
    <row r="7" spans="2:10" ht="18.75" hidden="1">
      <c r="B7" s="4" t="s">
        <v>180</v>
      </c>
      <c r="C7" s="5"/>
      <c r="D7" s="74"/>
      <c r="E7" s="1"/>
      <c r="F7" s="2"/>
      <c r="G7" s="3" t="s">
        <v>181</v>
      </c>
      <c r="H7" s="14">
        <f t="shared" si="0"/>
        <v>0</v>
      </c>
    </row>
    <row r="8" spans="2:10" ht="18.75">
      <c r="B8" s="94"/>
      <c r="C8" s="95"/>
      <c r="D8" s="187"/>
      <c r="E8" s="1"/>
      <c r="F8" s="2"/>
      <c r="G8" s="3"/>
      <c r="H8" s="14"/>
    </row>
    <row r="9" spans="2:10" ht="37.5" customHeight="1">
      <c r="B9" s="164" t="s">
        <v>195</v>
      </c>
      <c r="C9" s="164"/>
      <c r="D9" s="164"/>
      <c r="E9" s="1"/>
      <c r="F9" s="2"/>
      <c r="G9" s="3"/>
      <c r="H9" s="14"/>
    </row>
    <row r="10" spans="2:10" ht="45.75">
      <c r="B10" s="9"/>
      <c r="C10" s="10"/>
      <c r="D10" s="10"/>
      <c r="E10" s="1"/>
      <c r="F10" s="146" t="s">
        <v>281</v>
      </c>
      <c r="G10" s="3"/>
      <c r="H10" s="14"/>
    </row>
    <row r="11" spans="2:10" ht="18.75">
      <c r="B11" s="160" t="s">
        <v>0</v>
      </c>
      <c r="C11" s="160"/>
      <c r="D11" s="161"/>
      <c r="E11" s="11"/>
      <c r="F11" s="12"/>
      <c r="G11" s="3"/>
      <c r="H11" s="14"/>
    </row>
    <row r="12" spans="2:10" ht="60">
      <c r="B12" s="13" t="s">
        <v>6</v>
      </c>
      <c r="C12" s="25" t="b">
        <f>IF(LEN(D12)&lt;&gt;0,TRUE,FALSE)</f>
        <v>0</v>
      </c>
      <c r="D12" s="69"/>
      <c r="E12" s="11"/>
      <c r="F12" s="92" t="s">
        <v>237</v>
      </c>
      <c r="G12" s="73" t="s">
        <v>7</v>
      </c>
      <c r="H12" s="14">
        <f>D12</f>
        <v>0</v>
      </c>
      <c r="I12" s="44" t="s">
        <v>159</v>
      </c>
      <c r="J12" s="44" t="str">
        <f t="shared" ref="J12:J14" si="1">CONCATENATE("&lt;NaamWaardeTuple&gt;&lt;Naam&gt;",G12,"&lt;/Naam&gt;&lt;Waarde&gt;",H12,"&lt;/Waarde&gt;&lt;Type&gt;",I12,"&lt;/Type&gt;&lt;Beschrijving&gt;",B12,"&lt;/Beschrijving&gt;&lt;GroepIdentifier&gt;Algemene Gegevens&lt;/GroepIdentifier&gt;&lt;/NaamWaardeTuple&gt;")</f>
        <v>&lt;NaamWaardeTuple&gt;&lt;Naam&gt;E_PRJ_Naam&lt;/Naam&gt;&lt;Waarde&gt;0&lt;/Waarde&gt;&lt;Type&gt;string&lt;/Type&gt;&lt;Beschrijving&gt;Projectnaam&lt;/Beschrijving&gt;&lt;GroepIdentifier&gt;Algemene Gegevens&lt;/GroepIdentifier&gt;&lt;/NaamWaardeTuple&gt;</v>
      </c>
    </row>
    <row r="13" spans="2:10" ht="45">
      <c r="B13" s="13" t="s">
        <v>8</v>
      </c>
      <c r="C13" s="25" t="b">
        <f>IF(LEN(D13)&lt;&gt;0,TRUE,FALSE)</f>
        <v>0</v>
      </c>
      <c r="D13" s="68"/>
      <c r="E13" s="11"/>
      <c r="F13" s="92" t="s">
        <v>238</v>
      </c>
      <c r="G13" s="73" t="s">
        <v>9</v>
      </c>
      <c r="H13" s="14" t="str">
        <f>IF(DAY(D13)&gt;9,DAY(D13),"0"&amp;DAY(D13))&amp;"-"&amp;(IF(MONTH(D13)&gt;9,MONTH(D13),"0"&amp;MONTH(D13))&amp;"-"&amp;YEAR(D13))</f>
        <v>00-01-1900</v>
      </c>
      <c r="I13" s="44" t="s">
        <v>160</v>
      </c>
      <c r="J13" s="44" t="str">
        <f t="shared" si="1"/>
        <v>&lt;NaamWaardeTuple&gt;&lt;Naam&gt;E_PRJ_StartDatum&lt;/Naam&gt;&lt;Waarde&gt;00-01-1900&lt;/Waarde&gt;&lt;Type&gt;datetime&lt;/Type&gt;&lt;Beschrijving&gt;Project startdatum&lt;/Beschrijving&gt;&lt;GroepIdentifier&gt;Algemene Gegevens&lt;/GroepIdentifier&gt;&lt;/NaamWaardeTuple&gt;</v>
      </c>
    </row>
    <row r="14" spans="2:10" ht="45">
      <c r="B14" s="13" t="s">
        <v>10</v>
      </c>
      <c r="C14" s="25" t="b">
        <f>IF(LEN(D14)&lt;&gt;0,TRUE,FALSE)</f>
        <v>0</v>
      </c>
      <c r="D14" s="68"/>
      <c r="E14" s="11"/>
      <c r="F14" s="123" t="s">
        <v>239</v>
      </c>
      <c r="G14" s="73" t="s">
        <v>11</v>
      </c>
      <c r="H14" s="14" t="str">
        <f>IF(DAY(D14)&gt;9,DAY(D14),"0"&amp;DAY(D14))&amp;"-"&amp;(IF(MONTH(D14)&gt;9,MONTH(D14),"0"&amp;MONTH(D14))&amp;"-"&amp;YEAR(D14))</f>
        <v>00-01-1900</v>
      </c>
      <c r="I14" s="44" t="s">
        <v>160</v>
      </c>
      <c r="J14" s="44" t="str">
        <f t="shared" si="1"/>
        <v>&lt;NaamWaardeTuple&gt;&lt;Naam&gt;E_PRJ_EindDatum&lt;/Naam&gt;&lt;Waarde&gt;00-01-1900&lt;/Waarde&gt;&lt;Type&gt;datetime&lt;/Type&gt;&lt;Beschrijving&gt;Project einddatum&lt;/Beschrijving&gt;&lt;GroepIdentifier&gt;Algemene Gegevens&lt;/GroepIdentifier&gt;&lt;/NaamWaardeTuple&gt;</v>
      </c>
    </row>
    <row r="16" spans="2:10" ht="40.5" customHeight="1">
      <c r="B16" s="165" t="s">
        <v>297</v>
      </c>
      <c r="C16" s="165"/>
      <c r="D16" s="165"/>
    </row>
    <row r="18" spans="2:10" ht="18.75">
      <c r="B18" s="160" t="s">
        <v>245</v>
      </c>
      <c r="C18" s="160"/>
      <c r="D18" s="161"/>
    </row>
    <row r="19" spans="2:10" ht="45.75">
      <c r="B19" s="4" t="s">
        <v>178</v>
      </c>
      <c r="C19" s="25"/>
      <c r="D19" s="74"/>
      <c r="E19" s="1"/>
      <c r="F19" s="148" t="s">
        <v>242</v>
      </c>
      <c r="G19" s="183" t="s">
        <v>179</v>
      </c>
      <c r="H19" s="14">
        <f>IF(D19="",D28,D19)</f>
        <v>0</v>
      </c>
      <c r="I19" s="118" t="s">
        <v>159</v>
      </c>
      <c r="J19" s="118" t="str">
        <f t="shared" ref="J19" si="2">CONCATENATE("&lt;NaamWaardeTuple&gt;&lt;Naam&gt;",G19,"&lt;/Naam&gt;&lt;Waarde&gt;",H19,"&lt;/Waarde&gt;&lt;Type&gt;",I19,"&lt;/Type&gt;&lt;Beschrijving&gt;",B19,"&lt;/Beschrijving&gt;&lt;GroepIdentifier&gt;Algemene Gegevens&lt;/GroepIdentifier&gt;&lt;/NaamWaardeTuple&gt;")</f>
        <v>&lt;NaamWaardeTuple&gt;&lt;Naam&gt;E_PRJ_Organisatienaam&lt;/Naam&gt;&lt;Waarde&gt;0&lt;/Waarde&gt;&lt;Type&gt;string&lt;/Type&gt;&lt;Beschrijving&gt;Organisatienaam&lt;/Beschrijving&gt;&lt;GroepIdentifier&gt;Algemene Gegevens&lt;/GroepIdentifier&gt;&lt;/NaamWaardeTuple&gt;</v>
      </c>
    </row>
    <row r="20" spans="2:10" ht="45">
      <c r="B20" s="13" t="s">
        <v>12</v>
      </c>
      <c r="C20" s="25"/>
      <c r="D20" s="68"/>
      <c r="E20" s="11"/>
      <c r="F20" s="131" t="s">
        <v>240</v>
      </c>
      <c r="G20" s="3" t="s">
        <v>12</v>
      </c>
      <c r="H20" s="14">
        <f>D20</f>
        <v>0</v>
      </c>
      <c r="I20" s="44" t="s">
        <v>159</v>
      </c>
      <c r="J20" s="44" t="str">
        <f t="shared" ref="J20:J23" si="3">CONCATENATE("&lt;NaamWaardeTuple&gt;&lt;Naam&gt;",G20,"&lt;/Naam&gt;&lt;Waarde&gt;",H20,"&lt;/Waarde&gt;&lt;Type&gt;",I20,"&lt;/Type&gt;&lt;Beschrijving&gt;",B20,"&lt;/Beschrijving&gt;&lt;GroepIdentifier&gt;Algemene Gegevens&lt;/GroepIdentifier&gt;&lt;/NaamWaardeTuple&gt;")</f>
        <v>&lt;NaamWaardeTuple&gt;&lt;Naam&gt;Tekenbevoegde&lt;/Naam&gt;&lt;Waarde&gt;0&lt;/Waarde&gt;&lt;Type&gt;string&lt;/Type&gt;&lt;Beschrijving&gt;Tekenbevoegde&lt;/Beschrijving&gt;&lt;GroepIdentifier&gt;Algemene Gegevens&lt;/GroepIdentifier&gt;&lt;/NaamWaardeTuple&gt;</v>
      </c>
    </row>
    <row r="21" spans="2:10" ht="18.75" hidden="1">
      <c r="B21" s="62" t="s">
        <v>13</v>
      </c>
      <c r="C21" s="63"/>
      <c r="D21" s="83"/>
      <c r="E21" s="1"/>
      <c r="F21" s="132"/>
      <c r="G21" s="73" t="s">
        <v>14</v>
      </c>
      <c r="H21" s="14">
        <f>D21</f>
        <v>0</v>
      </c>
      <c r="I21" s="44" t="s">
        <v>161</v>
      </c>
      <c r="J21" s="44" t="str">
        <f t="shared" si="3"/>
        <v>&lt;NaamWaardeTuple&gt;&lt;Naam&gt;E_AVR_Tekenbevoegde&lt;/Naam&gt;&lt;Waarde&gt;0&lt;/Waarde&gt;&lt;Type&gt;integer&lt;/Type&gt;&lt;Beschrijving&gt;AanvragerID&lt;/Beschrijving&gt;&lt;GroepIdentifier&gt;Algemene Gegevens&lt;/GroepIdentifier&gt;&lt;/NaamWaardeTuple&gt;</v>
      </c>
    </row>
    <row r="22" spans="2:10" ht="30">
      <c r="B22" s="13" t="s">
        <v>15</v>
      </c>
      <c r="C22" s="25"/>
      <c r="D22" s="68"/>
      <c r="E22" s="11"/>
      <c r="F22" s="131" t="s">
        <v>241</v>
      </c>
      <c r="G22" s="73" t="s">
        <v>15</v>
      </c>
      <c r="H22" s="14">
        <f>D22</f>
        <v>0</v>
      </c>
      <c r="I22" s="44" t="s">
        <v>159</v>
      </c>
      <c r="J22" s="44" t="str">
        <f t="shared" si="3"/>
        <v>&lt;NaamWaardeTuple&gt;&lt;Naam&gt;Contactpersoon&lt;/Naam&gt;&lt;Waarde&gt;0&lt;/Waarde&gt;&lt;Type&gt;string&lt;/Type&gt;&lt;Beschrijving&gt;Contactpersoon&lt;/Beschrijving&gt;&lt;GroepIdentifier&gt;Algemene Gegevens&lt;/GroepIdentifier&gt;&lt;/NaamWaardeTuple&gt;</v>
      </c>
    </row>
    <row r="23" spans="2:10" ht="18.75" hidden="1">
      <c r="B23" s="62" t="s">
        <v>16</v>
      </c>
      <c r="C23" s="63"/>
      <c r="D23" s="83"/>
      <c r="E23" s="1"/>
      <c r="F23" s="93"/>
      <c r="G23" s="3" t="s">
        <v>177</v>
      </c>
      <c r="H23" s="14">
        <f>D23</f>
        <v>0</v>
      </c>
      <c r="I23" s="44" t="s">
        <v>161</v>
      </c>
      <c r="J23" s="44" t="str">
        <f t="shared" si="3"/>
        <v>&lt;NaamWaardeTuple&gt;&lt;Naam&gt;E_AVR_Contactpersoon&lt;/Naam&gt;&lt;Waarde&gt;0&lt;/Waarde&gt;&lt;Type&gt;integer&lt;/Type&gt;&lt;Beschrijving&gt;ContactpersoonID&lt;/Beschrijving&gt;&lt;GroepIdentifier&gt;Algemene Gegevens&lt;/GroepIdentifier&gt;&lt;/NaamWaardeTuple&gt;</v>
      </c>
    </row>
    <row r="24" spans="2:10" ht="18.75">
      <c r="B24" s="188"/>
      <c r="C24" s="189"/>
      <c r="D24" s="190"/>
      <c r="E24" s="1"/>
      <c r="F24" s="93"/>
      <c r="G24" s="3"/>
      <c r="H24" s="14"/>
    </row>
    <row r="25" spans="2:10" ht="39" customHeight="1">
      <c r="B25" s="165" t="s">
        <v>278</v>
      </c>
      <c r="C25" s="165"/>
      <c r="D25" s="165"/>
    </row>
    <row r="27" spans="2:10" ht="18.75">
      <c r="B27" s="160" t="s">
        <v>276</v>
      </c>
      <c r="C27" s="160"/>
      <c r="D27" s="161"/>
    </row>
    <row r="28" spans="2:10" ht="30">
      <c r="B28" s="13" t="s">
        <v>178</v>
      </c>
      <c r="C28" s="25" t="b">
        <f>IF(LEN(D28)&lt;&gt;0,TRUE,FALSE)</f>
        <v>0</v>
      </c>
      <c r="D28" s="69"/>
      <c r="F28" s="149" t="s">
        <v>259</v>
      </c>
    </row>
    <row r="29" spans="2:10" ht="30" hidden="1">
      <c r="B29" s="13" t="s">
        <v>243</v>
      </c>
      <c r="C29" s="25" t="b">
        <f>IF(LEN(D29)&lt;&gt;0,TRUE,FALSE)</f>
        <v>1</v>
      </c>
      <c r="D29" s="69" t="s">
        <v>260</v>
      </c>
      <c r="F29" s="149" t="s">
        <v>263</v>
      </c>
    </row>
    <row r="30" spans="2:10" ht="45">
      <c r="B30" s="13" t="s">
        <v>244</v>
      </c>
      <c r="C30" s="25" t="b">
        <f>IF(LEN(D30)&lt;&gt;0,TRUE,FALSE)</f>
        <v>0</v>
      </c>
      <c r="D30" s="69"/>
      <c r="F30" s="149" t="s">
        <v>279</v>
      </c>
    </row>
    <row r="31" spans="2:10">
      <c r="F31" s="100"/>
    </row>
    <row r="32" spans="2:10">
      <c r="F32" s="100"/>
    </row>
    <row r="33" spans="2:6" ht="18.75">
      <c r="B33" s="160" t="s">
        <v>275</v>
      </c>
      <c r="C33" s="160"/>
      <c r="D33" s="161"/>
      <c r="F33" s="150" t="s">
        <v>280</v>
      </c>
    </row>
    <row r="34" spans="2:6" ht="18.75">
      <c r="B34" s="13" t="s">
        <v>247</v>
      </c>
      <c r="C34" s="25" t="b">
        <f t="shared" ref="C34:C41" si="4">IF(LEN(D34)&lt;&gt;0,TRUE,FALSE)</f>
        <v>0</v>
      </c>
      <c r="D34" s="69"/>
      <c r="F34" s="100"/>
    </row>
    <row r="35" spans="2:6" ht="18.75">
      <c r="B35" s="13" t="s">
        <v>248</v>
      </c>
      <c r="C35" s="25" t="b">
        <f t="shared" si="4"/>
        <v>0</v>
      </c>
      <c r="D35" s="69"/>
      <c r="F35" s="100"/>
    </row>
    <row r="36" spans="2:6" ht="18.75">
      <c r="B36" s="13" t="s">
        <v>249</v>
      </c>
      <c r="C36" s="25" t="b">
        <f t="shared" si="4"/>
        <v>0</v>
      </c>
      <c r="D36" s="69"/>
      <c r="F36" s="100"/>
    </row>
    <row r="37" spans="2:6" ht="18.75">
      <c r="B37" s="13" t="s">
        <v>250</v>
      </c>
      <c r="C37" s="25" t="b">
        <f t="shared" si="4"/>
        <v>0</v>
      </c>
      <c r="D37" s="68"/>
      <c r="F37" s="100"/>
    </row>
    <row r="38" spans="2:6" ht="18.75">
      <c r="B38" s="13" t="s">
        <v>251</v>
      </c>
      <c r="C38" s="25" t="b">
        <f t="shared" si="4"/>
        <v>0</v>
      </c>
      <c r="D38" s="68"/>
      <c r="F38" s="100"/>
    </row>
    <row r="39" spans="2:6" ht="18.75">
      <c r="B39" s="13" t="s">
        <v>252</v>
      </c>
      <c r="C39" s="25" t="b">
        <f t="shared" si="4"/>
        <v>0</v>
      </c>
      <c r="D39" s="68"/>
      <c r="F39" s="100"/>
    </row>
    <row r="40" spans="2:6" ht="18.75">
      <c r="B40" s="13" t="s">
        <v>253</v>
      </c>
      <c r="C40" s="25" t="b">
        <f t="shared" si="4"/>
        <v>0</v>
      </c>
      <c r="D40" s="68"/>
      <c r="F40" s="100"/>
    </row>
    <row r="41" spans="2:6" ht="18.75">
      <c r="B41" s="13" t="s">
        <v>254</v>
      </c>
      <c r="C41" s="25" t="b">
        <f t="shared" si="4"/>
        <v>0</v>
      </c>
      <c r="D41" s="68"/>
      <c r="F41" s="100"/>
    </row>
    <row r="42" spans="2:6">
      <c r="F42" s="100"/>
    </row>
    <row r="43" spans="2:6">
      <c r="F43" s="100"/>
    </row>
    <row r="44" spans="2:6" ht="30.75">
      <c r="B44" s="160" t="s">
        <v>274</v>
      </c>
      <c r="C44" s="160"/>
      <c r="D44" s="161"/>
      <c r="F44" s="149" t="s">
        <v>264</v>
      </c>
    </row>
    <row r="45" spans="2:6" ht="18.75">
      <c r="B45" s="13" t="s">
        <v>255</v>
      </c>
      <c r="C45" s="25" t="b">
        <f t="shared" ref="C45:C51" si="5">IF(LEN(D45)&lt;&gt;0,TRUE,FALSE)</f>
        <v>0</v>
      </c>
      <c r="D45" s="69"/>
      <c r="F45" s="140"/>
    </row>
    <row r="46" spans="2:6" ht="18.75">
      <c r="B46" s="13" t="s">
        <v>277</v>
      </c>
      <c r="C46" s="25" t="b">
        <f t="shared" si="5"/>
        <v>0</v>
      </c>
      <c r="D46" s="68"/>
      <c r="F46" s="100"/>
    </row>
    <row r="47" spans="2:6" ht="18.75">
      <c r="B47" s="13" t="s">
        <v>256</v>
      </c>
      <c r="C47" s="25" t="b">
        <f t="shared" si="5"/>
        <v>0</v>
      </c>
      <c r="D47" s="68"/>
    </row>
    <row r="48" spans="2:6" ht="18.75">
      <c r="B48" s="13" t="s">
        <v>257</v>
      </c>
      <c r="C48" s="25" t="b">
        <f t="shared" si="5"/>
        <v>0</v>
      </c>
      <c r="D48" s="68"/>
    </row>
    <row r="49" spans="2:4" ht="18.75">
      <c r="B49" s="13" t="s">
        <v>258</v>
      </c>
      <c r="C49" s="25" t="b">
        <f t="shared" si="5"/>
        <v>0</v>
      </c>
      <c r="D49" s="68"/>
    </row>
    <row r="50" spans="2:4" ht="18.75">
      <c r="B50" s="13" t="s">
        <v>248</v>
      </c>
      <c r="C50" s="25" t="b">
        <f t="shared" si="5"/>
        <v>0</v>
      </c>
      <c r="D50" s="68"/>
    </row>
    <row r="51" spans="2:4" ht="18.75">
      <c r="B51" s="13" t="s">
        <v>249</v>
      </c>
      <c r="C51" s="25" t="b">
        <f t="shared" si="5"/>
        <v>0</v>
      </c>
      <c r="D51" s="68"/>
    </row>
  </sheetData>
  <sheetProtection password="DB49" sheet="1" objects="1" scenarios="1" selectLockedCells="1"/>
  <protectedRanges>
    <protectedRange password="9088" sqref="C12:C14 C22 C4 C19:C20 C34:C41 C45:C51 C28:C30" name="Invoer_3"/>
  </protectedRanges>
  <mergeCells count="9">
    <mergeCell ref="B33:D33"/>
    <mergeCell ref="B44:D44"/>
    <mergeCell ref="B2:D2"/>
    <mergeCell ref="B11:D11"/>
    <mergeCell ref="B9:D9"/>
    <mergeCell ref="B27:D27"/>
    <mergeCell ref="B16:D16"/>
    <mergeCell ref="B18:D18"/>
    <mergeCell ref="B25:D25"/>
  </mergeCells>
  <conditionalFormatting sqref="C12:C14 C4">
    <cfRule type="cellIs" dxfId="10" priority="22" stopIfTrue="1" operator="equal">
      <formula>FALSE</formula>
    </cfRule>
  </conditionalFormatting>
  <dataValidations count="5">
    <dataValidation allowBlank="1" showErrorMessage="1" errorTitle="Ongeldige datum" error="kies een datum tussen  16-6-2016 en 31-12-2018" sqref="D37:D41 D50:D51 D20 D22 D46:D48"/>
    <dataValidation type="list" allowBlank="1" errorTitle="Ongeldige datum" error="kies een datum tussen  16-6-2016 en 31-12-2018" sqref="D49">
      <formula1>Keuzelijst9</formula1>
    </dataValidation>
    <dataValidation type="whole" operator="greaterThan" allowBlank="1" showErrorMessage="1" errorTitle="Ongeldige datum" error="kies een datum tussen  16-6-2016 en 31-12-2018" sqref="D23:D24 D21">
      <formula1>0</formula1>
    </dataValidation>
    <dataValidation type="list" allowBlank="1" showInputMessage="1" showErrorMessage="1" sqref="D4">
      <formula1>Keuzelijst5</formula1>
    </dataValidation>
    <dataValidation type="date" allowBlank="1" showErrorMessage="1" errorTitle="Ongeldige datum" error="kies een datum tussen  15-7-2016 en 31-12-2018" sqref="D13:D14">
      <formula1>42566</formula1>
      <formula2>43465</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B1:K57"/>
  <sheetViews>
    <sheetView showGridLines="0" zoomScale="80" zoomScaleNormal="80" workbookViewId="0">
      <selection activeCell="D4" sqref="D4"/>
    </sheetView>
  </sheetViews>
  <sheetFormatPr defaultRowHeight="15"/>
  <cols>
    <col min="2" max="2" width="40.7109375" customWidth="1"/>
    <col min="3" max="3" width="4.7109375" customWidth="1"/>
    <col min="4" max="4" width="120.7109375" customWidth="1"/>
    <col min="6" max="6" width="47.28515625" customWidth="1"/>
    <col min="7" max="7" width="10.7109375" style="44" hidden="1" customWidth="1"/>
    <col min="8" max="8" width="17.5703125" style="44" hidden="1" customWidth="1"/>
    <col min="9" max="10" width="9.140625" style="44" hidden="1" customWidth="1"/>
    <col min="11" max="11" width="51.85546875" customWidth="1"/>
  </cols>
  <sheetData>
    <row r="1" spans="2:11">
      <c r="F1" s="153" t="s">
        <v>293</v>
      </c>
    </row>
    <row r="2" spans="2:11" ht="32.25" customHeight="1">
      <c r="F2" s="154" t="s">
        <v>294</v>
      </c>
    </row>
    <row r="3" spans="2:11" ht="36.75" customHeight="1">
      <c r="B3" s="166"/>
      <c r="C3" s="167"/>
      <c r="D3" s="168"/>
      <c r="E3" s="91"/>
      <c r="F3" s="155" t="str">
        <f>IF(LEN(B3)&gt;0,"","Kies een activiteit in blauwe balk")</f>
        <v>Kies een activiteit in blauwe balk</v>
      </c>
      <c r="G3" s="44" t="s">
        <v>299</v>
      </c>
      <c r="H3" s="14">
        <f>B3</f>
        <v>0</v>
      </c>
      <c r="I3" s="44" t="s">
        <v>159</v>
      </c>
      <c r="J3" s="44" t="str">
        <f>CONCATENATE("&lt;NaamWaardeTuple&gt;&lt;Naam&gt;",G3,"&lt;/Naam&gt;&lt;Waarde&gt;",H3,"&lt;/Waarde&gt;&lt;Type&gt;",I3,"&lt;/Type&gt;&lt;Beschrijving&gt;",B3,"&lt;/Beschrijving&gt;&lt;GroepIdentifier&gt;Algemene Gegevens&lt;/GroepIdentifier&gt;&lt;/NaamWaardeTuple&gt;")</f>
        <v>&lt;NaamWaardeTuple&gt;&lt;Naam&gt;E_BGR_Activiteit&lt;/Naam&gt;&lt;Waarde&gt;0&lt;/Waarde&gt;&lt;Type&gt;string&lt;/Type&gt;&lt;Beschrijving&gt;&lt;/Beschrijving&gt;&lt;GroepIdentifier&gt;Algemene Gegevens&lt;/GroepIdentifier&gt;&lt;/NaamWaardeTuple&gt;</v>
      </c>
    </row>
    <row r="4" spans="2:11" ht="90">
      <c r="B4" s="24" t="s">
        <v>211</v>
      </c>
      <c r="C4" s="25" t="b">
        <f>IF(LEN(D4)&gt;0,IF(LEN(D4)&lt;=4000,TRUE,FALSE),FALSE)</f>
        <v>0</v>
      </c>
      <c r="D4" s="15"/>
      <c r="F4" s="133" t="s">
        <v>267</v>
      </c>
      <c r="G4" s="73" t="s">
        <v>300</v>
      </c>
      <c r="H4" s="14">
        <f>D4</f>
        <v>0</v>
      </c>
      <c r="I4" s="44" t="s">
        <v>159</v>
      </c>
      <c r="J4" s="44" t="str">
        <f>CONCATENATE("&lt;NaamWaardeTuple&gt;&lt;Naam&gt;",G4,"&lt;/Naam&gt;&lt;Waarde&gt;",H4,"&lt;/Waarde&gt;&lt;Type&gt;",I4,"&lt;/Type&gt;&lt;Beschrijving&gt;",B4,"&lt;/Beschrijving&gt;&lt;GroepIdentifier&gt;Algemene Gegevens&lt;/GroepIdentifier&gt;&lt;/NaamWaardeTuple&gt;")</f>
        <v>&lt;NaamWaardeTuple&gt;&lt;Naam&gt;E_BGR_Omschrijving&lt;/Naam&gt;&lt;Waarde&gt;0&lt;/Waarde&gt;&lt;Type&gt;string&lt;/Type&gt;&lt;Beschrijving&gt;Omschrijving van de activiteiten&lt;/Beschrijving&gt;&lt;GroepIdentifier&gt;Algemene Gegevens&lt;/GroepIdentifier&gt;&lt;/NaamWaardeTuple&gt;</v>
      </c>
    </row>
    <row r="5" spans="2:11" ht="90">
      <c r="B5" s="24" t="s">
        <v>212</v>
      </c>
      <c r="C5" s="25" t="b">
        <f>IF(LEN(D5)&gt;0,IF(LEN(D5)&lt;=4000,TRUE,FALSE),FALSE)</f>
        <v>0</v>
      </c>
      <c r="D5" s="15"/>
      <c r="F5" s="133" t="s">
        <v>268</v>
      </c>
      <c r="G5" s="73"/>
      <c r="H5" s="14"/>
      <c r="K5" s="90"/>
    </row>
    <row r="6" spans="2:11" ht="105">
      <c r="B6" s="124" t="s">
        <v>213</v>
      </c>
      <c r="C6" s="25" t="b">
        <f>IF(LEN(D6)&gt;0,IF(LEN(D6)&lt;=4000,TRUE,FALSE),FALSE)</f>
        <v>0</v>
      </c>
      <c r="D6" s="15"/>
      <c r="F6" s="133" t="s">
        <v>269</v>
      </c>
      <c r="G6" s="73"/>
      <c r="H6" s="14"/>
    </row>
    <row r="7" spans="2:11" ht="120">
      <c r="B7" s="27" t="s">
        <v>214</v>
      </c>
      <c r="C7" s="25" t="b">
        <f>IF(LEN(D7)&gt;0,IF(LEN(D7)&lt;=4000,TRUE,FALSE),FALSE)</f>
        <v>0</v>
      </c>
      <c r="D7" s="15"/>
      <c r="F7" s="133" t="s">
        <v>270</v>
      </c>
      <c r="G7" s="73"/>
      <c r="H7" s="14"/>
    </row>
    <row r="8" spans="2:11" ht="90">
      <c r="B8" s="66" t="s">
        <v>194</v>
      </c>
      <c r="C8" s="25" t="b">
        <f>IF(LEN(D8)&lt;&gt;0,TRUE,FALSE)</f>
        <v>0</v>
      </c>
      <c r="D8" s="64"/>
      <c r="F8" s="141" t="s">
        <v>284</v>
      </c>
      <c r="G8" s="73" t="s">
        <v>305</v>
      </c>
      <c r="H8" s="182">
        <f t="shared" ref="H6:H11" si="0">D8</f>
        <v>0</v>
      </c>
      <c r="I8" s="118" t="s">
        <v>162</v>
      </c>
      <c r="J8" s="118" t="str">
        <f t="shared" ref="J6:J11" si="1">CONCATENATE("&lt;NaamWaardeTuple&gt;&lt;Naam&gt;",G8,"&lt;/Naam&gt;&lt;Waarde&gt;",H8,"&lt;/Waarde&gt;&lt;Type&gt;",I8,"&lt;/Type&gt;&lt;Beschrijving&gt;",B8,"&lt;/Beschrijving&gt;&lt;GroepIdentifier&gt;Algemene Gegevens&lt;/GroepIdentifier&gt;&lt;/NaamWaardeTuple&gt;")</f>
        <v>&lt;NaamWaardeTuple&gt;&lt;Naam&gt;E_BGR_Loonkost&lt;/Naam&gt;&lt;Waarde&gt;0&lt;/Waarde&gt;&lt;Type&gt;currency&lt;/Type&gt;&lt;Beschrijving&gt;Begrote loonkosten&lt;/Beschrijving&gt;&lt;GroepIdentifier&gt;Algemene Gegevens&lt;/GroepIdentifier&gt;&lt;/NaamWaardeTuple&gt;</v>
      </c>
    </row>
    <row r="9" spans="2:11" ht="60">
      <c r="B9" s="151" t="s">
        <v>282</v>
      </c>
      <c r="C9" s="25" t="b">
        <f>IF(LEN(D9)&lt;&gt;0,TRUE,FALSE)</f>
        <v>0</v>
      </c>
      <c r="D9" s="64"/>
      <c r="F9" s="141" t="s">
        <v>285</v>
      </c>
      <c r="G9" s="73" t="s">
        <v>306</v>
      </c>
      <c r="H9" s="14">
        <f t="shared" ref="H9" si="2">D9</f>
        <v>0</v>
      </c>
      <c r="I9" s="118" t="s">
        <v>162</v>
      </c>
      <c r="J9" s="118" t="str">
        <f t="shared" si="1"/>
        <v>&lt;NaamWaardeTuple&gt;&lt;Naam&gt;E_BGR_Vrijwkost&lt;/Naam&gt;&lt;Waarde&gt;0&lt;/Waarde&gt;&lt;Type&gt;currency&lt;/Type&gt;&lt;Beschrijving&gt;Vrijwilligerskosten&lt;/Beschrijving&gt;&lt;GroepIdentifier&gt;Algemene Gegevens&lt;/GroepIdentifier&gt;&lt;/NaamWaardeTuple&gt;</v>
      </c>
    </row>
    <row r="10" spans="2:11" ht="60">
      <c r="B10" s="26" t="s">
        <v>210</v>
      </c>
      <c r="C10" s="25" t="b">
        <f>IF(LEN(D10)&lt;&gt;0,TRUE,FALSE)</f>
        <v>0</v>
      </c>
      <c r="D10" s="64"/>
      <c r="F10" s="134" t="s">
        <v>215</v>
      </c>
      <c r="G10" s="73" t="s">
        <v>307</v>
      </c>
      <c r="H10" s="14">
        <f t="shared" si="0"/>
        <v>0</v>
      </c>
      <c r="I10" s="118" t="s">
        <v>162</v>
      </c>
      <c r="J10" s="118" t="str">
        <f t="shared" si="1"/>
        <v>&lt;NaamWaardeTuple&gt;&lt;Naam&gt;E_BGR_Externkost&lt;/Naam&gt;&lt;Waarde&gt;0&lt;/Waarde&gt;&lt;Type&gt;currency&lt;/Type&gt;&lt;Beschrijving&gt;Begrote externe kosten&lt;/Beschrijving&gt;&lt;GroepIdentifier&gt;Algemene Gegevens&lt;/GroepIdentifier&gt;&lt;/NaamWaardeTuple&gt;</v>
      </c>
    </row>
    <row r="11" spans="2:11" ht="30">
      <c r="B11" s="152" t="s">
        <v>286</v>
      </c>
      <c r="C11" s="23"/>
      <c r="D11" s="65">
        <f>SUM(D8:D10)</f>
        <v>0</v>
      </c>
      <c r="F11" s="90" t="s">
        <v>216</v>
      </c>
      <c r="G11" s="73" t="s">
        <v>301</v>
      </c>
      <c r="H11" s="14">
        <f t="shared" si="0"/>
        <v>0</v>
      </c>
      <c r="I11" s="118" t="s">
        <v>162</v>
      </c>
      <c r="J11" s="118" t="str">
        <f t="shared" si="1"/>
        <v>&lt;NaamWaardeTuple&gt;&lt;Naam&gt;E_BGR_AanvraagPrognose&lt;/Naam&gt;&lt;Waarde&gt;0&lt;/Waarde&gt;&lt;Type&gt;currency&lt;/Type&gt;&lt;Beschrijving&gt;Totale begrote kosten&lt;/Beschrijving&gt;&lt;GroepIdentifier&gt;Algemene Gegevens&lt;/GroepIdentifier&gt;&lt;/NaamWaardeTuple&gt;</v>
      </c>
    </row>
    <row r="14" spans="2:11" ht="37.5" customHeight="1">
      <c r="B14" s="166"/>
      <c r="C14" s="167"/>
      <c r="D14" s="168"/>
      <c r="F14" s="155" t="str">
        <f>IF(LEN(B14)&gt;0,"","Kies activiteit in blauwe balk")</f>
        <v>Kies activiteit in blauwe balk</v>
      </c>
      <c r="G14" s="44" t="s">
        <v>299</v>
      </c>
      <c r="H14" s="44">
        <f>B14</f>
        <v>0</v>
      </c>
      <c r="I14" s="44" t="s">
        <v>159</v>
      </c>
      <c r="J14" s="44" t="str">
        <f>CONCATENATE("&lt;NaamWaardeTuple&gt;&lt;Naam&gt;",G14,"&lt;/Naam&gt;&lt;Waarde&gt;",H14,"&lt;/Waarde&gt;&lt;Type&gt;",I14,"&lt;/Type&gt;&lt;Beschrijving&gt;",B14,"&lt;/Beschrijving&gt;&lt;GroepIdentifier&gt;Arbeidsmarktinformatie&lt;/GroepIdentifier&gt;&lt;/NaamWaardeTuple&gt;")</f>
        <v>&lt;NaamWaardeTuple&gt;&lt;Naam&gt;E_BGR_Activiteit&lt;/Naam&gt;&lt;Waarde&gt;0&lt;/Waarde&gt;&lt;Type&gt;string&lt;/Type&gt;&lt;Beschrijving&gt;&lt;/Beschrijving&gt;&lt;GroepIdentifier&gt;Arbeidsmarktinformatie&lt;/GroepIdentifier&gt;&lt;/NaamWaardeTuple&gt;</v>
      </c>
    </row>
    <row r="15" spans="2:11" ht="90">
      <c r="B15" s="24" t="s">
        <v>211</v>
      </c>
      <c r="C15" s="25" t="b">
        <f>IF(LEN(D15)&gt;0,IF(LEN(D15)&lt;=4000,TRUE,FALSE),FALSE)</f>
        <v>0</v>
      </c>
      <c r="D15" s="15"/>
      <c r="F15" s="133" t="s">
        <v>267</v>
      </c>
      <c r="G15" s="73" t="s">
        <v>300</v>
      </c>
      <c r="H15" s="14">
        <f>D15</f>
        <v>0</v>
      </c>
      <c r="I15" s="44" t="s">
        <v>159</v>
      </c>
      <c r="J15" s="44" t="str">
        <f>CONCATENATE("&lt;NaamWaardeTuple&gt;&lt;Naam&gt;",G15,"&lt;/Naam&gt;&lt;Waarde&gt;",H15,"&lt;/Waarde&gt;&lt;Type&gt;",I15,"&lt;/Type&gt;&lt;Beschrijving&gt;",B15,"&lt;/Beschrijving&gt;&lt;GroepIdentifier&gt;Arbeidsmarktinformatie&lt;/GroepIdentifier&gt;&lt;/NaamWaardeTuple&gt;")</f>
        <v>&lt;NaamWaardeTuple&gt;&lt;Naam&gt;E_BGR_Omschrijving&lt;/Naam&gt;&lt;Waarde&gt;0&lt;/Waarde&gt;&lt;Type&gt;string&lt;/Type&gt;&lt;Beschrijving&gt;Omschrijving van de activiteiten&lt;/Beschrijving&gt;&lt;GroepIdentifier&gt;Arbeidsmarktinformatie&lt;/GroepIdentifier&gt;&lt;/NaamWaardeTuple&gt;</v>
      </c>
    </row>
    <row r="16" spans="2:11" ht="120" customHeight="1">
      <c r="B16" s="24" t="s">
        <v>212</v>
      </c>
      <c r="C16" s="25" t="b">
        <f>IF(LEN(D16)&gt;0,IF(LEN(D16)&lt;=4000,TRUE,FALSE),FALSE)</f>
        <v>0</v>
      </c>
      <c r="D16" s="15"/>
      <c r="F16" s="133" t="s">
        <v>268</v>
      </c>
      <c r="G16" s="73"/>
      <c r="H16" s="14"/>
    </row>
    <row r="17" spans="2:10" ht="120" customHeight="1">
      <c r="B17" s="124" t="s">
        <v>213</v>
      </c>
      <c r="C17" s="25" t="b">
        <f>IF(LEN(D17)&gt;0,IF(LEN(D17)&lt;=4000,TRUE,FALSE),FALSE)</f>
        <v>0</v>
      </c>
      <c r="D17" s="15"/>
      <c r="F17" s="133" t="s">
        <v>269</v>
      </c>
      <c r="G17" s="73"/>
      <c r="H17" s="14"/>
    </row>
    <row r="18" spans="2:10" ht="120" customHeight="1">
      <c r="B18" s="27" t="s">
        <v>214</v>
      </c>
      <c r="C18" s="25" t="b">
        <f>IF(LEN(D18)&gt;0,IF(LEN(D18)&lt;=4000,TRUE,FALSE),FALSE)</f>
        <v>0</v>
      </c>
      <c r="D18" s="15"/>
      <c r="F18" s="133" t="s">
        <v>270</v>
      </c>
      <c r="G18" s="73"/>
      <c r="H18" s="14"/>
    </row>
    <row r="19" spans="2:10" ht="90">
      <c r="B19" s="66" t="s">
        <v>194</v>
      </c>
      <c r="C19" s="25" t="b">
        <f>IF(LEN(D19)&lt;&gt;0,TRUE,FALSE)</f>
        <v>0</v>
      </c>
      <c r="D19" s="64"/>
      <c r="F19" s="141" t="s">
        <v>284</v>
      </c>
      <c r="G19" s="73" t="s">
        <v>305</v>
      </c>
      <c r="H19" s="14">
        <f t="shared" ref="H17:H22" si="3">D19</f>
        <v>0</v>
      </c>
      <c r="I19" s="118" t="s">
        <v>162</v>
      </c>
      <c r="J19" s="118" t="str">
        <f t="shared" ref="J17:J22" si="4">CONCATENATE("&lt;NaamWaardeTuple&gt;&lt;Naam&gt;",G19,"&lt;/Naam&gt;&lt;Waarde&gt;",H19,"&lt;/Waarde&gt;&lt;Type&gt;",I19,"&lt;/Type&gt;&lt;Beschrijving&gt;",B19,"&lt;/Beschrijving&gt;&lt;GroepIdentifier&gt;Arbeidsmarktinformatie&lt;/GroepIdentifier&gt;&lt;/NaamWaardeTuple&gt;")</f>
        <v>&lt;NaamWaardeTuple&gt;&lt;Naam&gt;E_BGR_Loonkost&lt;/Naam&gt;&lt;Waarde&gt;0&lt;/Waarde&gt;&lt;Type&gt;currency&lt;/Type&gt;&lt;Beschrijving&gt;Begrote loonkosten&lt;/Beschrijving&gt;&lt;GroepIdentifier&gt;Arbeidsmarktinformatie&lt;/GroepIdentifier&gt;&lt;/NaamWaardeTuple&gt;</v>
      </c>
    </row>
    <row r="20" spans="2:10" ht="60">
      <c r="B20" s="151" t="s">
        <v>282</v>
      </c>
      <c r="C20" s="25" t="b">
        <f>IF(LEN(D20)&lt;&gt;0,TRUE,FALSE)</f>
        <v>0</v>
      </c>
      <c r="D20" s="64"/>
      <c r="F20" s="141" t="s">
        <v>285</v>
      </c>
      <c r="G20" s="73" t="s">
        <v>306</v>
      </c>
      <c r="H20" s="14">
        <f t="shared" ref="H20" si="5">D20</f>
        <v>0</v>
      </c>
      <c r="I20" s="118" t="s">
        <v>162</v>
      </c>
      <c r="J20" s="118" t="str">
        <f t="shared" ref="J20" si="6">CONCATENATE("&lt;NaamWaardeTuple&gt;&lt;Naam&gt;",G20,"&lt;/Naam&gt;&lt;Waarde&gt;",H20,"&lt;/Waarde&gt;&lt;Type&gt;",I20,"&lt;/Type&gt;&lt;Beschrijving&gt;",B20,"&lt;/Beschrijving&gt;&lt;GroepIdentifier&gt;Arbeidsmarktinformatie&lt;/GroepIdentifier&gt;&lt;/NaamWaardeTuple&gt;")</f>
        <v>&lt;NaamWaardeTuple&gt;&lt;Naam&gt;E_BGR_Vrijwkost&lt;/Naam&gt;&lt;Waarde&gt;0&lt;/Waarde&gt;&lt;Type&gt;currency&lt;/Type&gt;&lt;Beschrijving&gt;Vrijwilligerskosten&lt;/Beschrijving&gt;&lt;GroepIdentifier&gt;Arbeidsmarktinformatie&lt;/GroepIdentifier&gt;&lt;/NaamWaardeTuple&gt;</v>
      </c>
    </row>
    <row r="21" spans="2:10" ht="60">
      <c r="B21" s="26" t="s">
        <v>210</v>
      </c>
      <c r="C21" s="25" t="b">
        <f>IF(LEN(D21)&lt;&gt;0,TRUE,FALSE)</f>
        <v>0</v>
      </c>
      <c r="D21" s="64"/>
      <c r="F21" s="134" t="s">
        <v>215</v>
      </c>
      <c r="G21" s="73" t="s">
        <v>307</v>
      </c>
      <c r="H21" s="14">
        <f t="shared" si="3"/>
        <v>0</v>
      </c>
      <c r="I21" s="118" t="s">
        <v>162</v>
      </c>
      <c r="J21" s="118" t="str">
        <f t="shared" si="4"/>
        <v>&lt;NaamWaardeTuple&gt;&lt;Naam&gt;E_BGR_Externkost&lt;/Naam&gt;&lt;Waarde&gt;0&lt;/Waarde&gt;&lt;Type&gt;currency&lt;/Type&gt;&lt;Beschrijving&gt;Begrote externe kosten&lt;/Beschrijving&gt;&lt;GroepIdentifier&gt;Arbeidsmarktinformatie&lt;/GroepIdentifier&gt;&lt;/NaamWaardeTuple&gt;</v>
      </c>
    </row>
    <row r="22" spans="2:10" ht="30">
      <c r="B22" s="152" t="s">
        <v>286</v>
      </c>
      <c r="C22" s="23"/>
      <c r="D22" s="65">
        <f>SUM(D19:D21)</f>
        <v>0</v>
      </c>
      <c r="F22" s="90" t="s">
        <v>216</v>
      </c>
      <c r="G22" s="73" t="s">
        <v>301</v>
      </c>
      <c r="H22" s="14">
        <f t="shared" si="3"/>
        <v>0</v>
      </c>
      <c r="I22" s="118" t="s">
        <v>162</v>
      </c>
      <c r="J22" s="118" t="str">
        <f t="shared" si="4"/>
        <v>&lt;NaamWaardeTuple&gt;&lt;Naam&gt;E_BGR_AanvraagPrognose&lt;/Naam&gt;&lt;Waarde&gt;0&lt;/Waarde&gt;&lt;Type&gt;currency&lt;/Type&gt;&lt;Beschrijving&gt;Totale begrote kosten&lt;/Beschrijving&gt;&lt;GroepIdentifier&gt;Arbeidsmarktinformatie&lt;/GroepIdentifier&gt;&lt;/NaamWaardeTuple&gt;</v>
      </c>
    </row>
    <row r="25" spans="2:10" ht="37.5" customHeight="1">
      <c r="B25" s="166"/>
      <c r="C25" s="167"/>
      <c r="D25" s="168"/>
      <c r="F25" s="155" t="str">
        <f>IF(LEN(B25)&gt;0,"","Kies activiteit in blauwe balk")</f>
        <v>Kies activiteit in blauwe balk</v>
      </c>
      <c r="G25" s="44" t="s">
        <v>299</v>
      </c>
      <c r="H25" s="44">
        <f>B25</f>
        <v>0</v>
      </c>
      <c r="I25" s="44" t="s">
        <v>159</v>
      </c>
      <c r="J25" s="44" t="str">
        <f>CONCATENATE("&lt;NaamWaardeTuple&gt;&lt;Naam&gt;",G25,"&lt;/Naam&gt;&lt;Waarde&gt;",H25,"&lt;/Waarde&gt;&lt;Type&gt;",I25,"&lt;/Type&gt;&lt;Beschrijving&gt;",B25,"&lt;/Beschrijving&gt;&lt;GroepIdentifier&gt;Arbeidsmarktbeleid&lt;/GroepIdentifier&gt;&lt;/NaamWaardeTuple&gt;")</f>
        <v>&lt;NaamWaardeTuple&gt;&lt;Naam&gt;E_BGR_Activiteit&lt;/Naam&gt;&lt;Waarde&gt;0&lt;/Waarde&gt;&lt;Type&gt;string&lt;/Type&gt;&lt;Beschrijving&gt;&lt;/Beschrijving&gt;&lt;GroepIdentifier&gt;Arbeidsmarktbeleid&lt;/GroepIdentifier&gt;&lt;/NaamWaardeTuple&gt;</v>
      </c>
    </row>
    <row r="26" spans="2:10" ht="90">
      <c r="B26" s="24" t="s">
        <v>211</v>
      </c>
      <c r="C26" s="25" t="b">
        <f>IF(LEN(D26)&gt;0,IF(LEN(D26)&lt;=4000,TRUE,FALSE),FALSE)</f>
        <v>0</v>
      </c>
      <c r="D26" s="15"/>
      <c r="F26" s="133" t="s">
        <v>267</v>
      </c>
      <c r="G26" s="73" t="s">
        <v>300</v>
      </c>
      <c r="H26" s="14">
        <f>D26</f>
        <v>0</v>
      </c>
      <c r="I26" s="44" t="s">
        <v>159</v>
      </c>
      <c r="J26" s="44" t="str">
        <f>CONCATENATE("&lt;NaamWaardeTuple&gt;&lt;Naam&gt;",G26,"&lt;/Naam&gt;&lt;Waarde&gt;",H26,"&lt;/Waarde&gt;&lt;Type&gt;",I26,"&lt;/Type&gt;&lt;Beschrijving&gt;",B26,"&lt;/Beschrijving&gt;&lt;GroepIdentifier&gt;Arbeidsmarktbeleid&lt;/GroepIdentifier&gt;&lt;/NaamWaardeTuple&gt;")</f>
        <v>&lt;NaamWaardeTuple&gt;&lt;Naam&gt;E_BGR_Omschrijving&lt;/Naam&gt;&lt;Waarde&gt;0&lt;/Waarde&gt;&lt;Type&gt;string&lt;/Type&gt;&lt;Beschrijving&gt;Omschrijving van de activiteiten&lt;/Beschrijving&gt;&lt;GroepIdentifier&gt;Arbeidsmarktbeleid&lt;/GroepIdentifier&gt;&lt;/NaamWaardeTuple&gt;</v>
      </c>
    </row>
    <row r="27" spans="2:10" ht="120" customHeight="1">
      <c r="B27" s="24" t="s">
        <v>212</v>
      </c>
      <c r="C27" s="25" t="b">
        <f>IF(LEN(D27)&gt;0,IF(LEN(D27)&lt;=4000,TRUE,FALSE),FALSE)</f>
        <v>0</v>
      </c>
      <c r="D27" s="15"/>
      <c r="F27" s="133" t="s">
        <v>268</v>
      </c>
      <c r="G27" s="73"/>
      <c r="H27" s="14"/>
    </row>
    <row r="28" spans="2:10" ht="120" customHeight="1">
      <c r="B28" s="124" t="s">
        <v>213</v>
      </c>
      <c r="C28" s="25" t="b">
        <f>IF(LEN(D28)&gt;0,IF(LEN(D28)&lt;=4000,TRUE,FALSE),FALSE)</f>
        <v>0</v>
      </c>
      <c r="D28" s="15"/>
      <c r="F28" s="133" t="s">
        <v>269</v>
      </c>
      <c r="G28" s="73"/>
      <c r="H28" s="14"/>
    </row>
    <row r="29" spans="2:10" ht="120" customHeight="1">
      <c r="B29" s="27" t="s">
        <v>214</v>
      </c>
      <c r="C29" s="25" t="b">
        <f>IF(LEN(D29)&gt;0,IF(LEN(D29)&lt;=4000,TRUE,FALSE),FALSE)</f>
        <v>0</v>
      </c>
      <c r="D29" s="15"/>
      <c r="F29" s="133" t="s">
        <v>270</v>
      </c>
      <c r="G29" s="73"/>
      <c r="H29" s="14"/>
    </row>
    <row r="30" spans="2:10" ht="90">
      <c r="B30" s="66" t="s">
        <v>194</v>
      </c>
      <c r="C30" s="25" t="b">
        <f>IF(LEN(D30)&lt;&gt;0,TRUE,FALSE)</f>
        <v>0</v>
      </c>
      <c r="D30" s="64"/>
      <c r="F30" s="141" t="s">
        <v>284</v>
      </c>
      <c r="G30" s="73" t="s">
        <v>305</v>
      </c>
      <c r="H30" s="14">
        <f t="shared" ref="H28:H33" si="7">D30</f>
        <v>0</v>
      </c>
      <c r="I30" s="118" t="s">
        <v>162</v>
      </c>
      <c r="J30" s="118" t="str">
        <f t="shared" ref="J28:J33" si="8">CONCATENATE("&lt;NaamWaardeTuple&gt;&lt;Naam&gt;",G30,"&lt;/Naam&gt;&lt;Waarde&gt;",H30,"&lt;/Waarde&gt;&lt;Type&gt;",I30,"&lt;/Type&gt;&lt;Beschrijving&gt;",B30,"&lt;/Beschrijving&gt;&lt;GroepIdentifier&gt;Arbeidsmarktbeleid&lt;/GroepIdentifier&gt;&lt;/NaamWaardeTuple&gt;")</f>
        <v>&lt;NaamWaardeTuple&gt;&lt;Naam&gt;E_BGR_Loonkost&lt;/Naam&gt;&lt;Waarde&gt;0&lt;/Waarde&gt;&lt;Type&gt;currency&lt;/Type&gt;&lt;Beschrijving&gt;Begrote loonkosten&lt;/Beschrijving&gt;&lt;GroepIdentifier&gt;Arbeidsmarktbeleid&lt;/GroepIdentifier&gt;&lt;/NaamWaardeTuple&gt;</v>
      </c>
    </row>
    <row r="31" spans="2:10" ht="60">
      <c r="B31" s="151" t="s">
        <v>282</v>
      </c>
      <c r="C31" s="25" t="b">
        <f>IF(LEN(D31)&lt;&gt;0,TRUE,FALSE)</f>
        <v>0</v>
      </c>
      <c r="D31" s="64"/>
      <c r="F31" s="141" t="s">
        <v>285</v>
      </c>
      <c r="G31" s="73" t="s">
        <v>306</v>
      </c>
      <c r="H31" s="14">
        <f t="shared" ref="H31" si="9">D31</f>
        <v>0</v>
      </c>
      <c r="I31" s="118" t="s">
        <v>162</v>
      </c>
      <c r="J31" s="118" t="str">
        <f t="shared" ref="J31" si="10">CONCATENATE("&lt;NaamWaardeTuple&gt;&lt;Naam&gt;",G31,"&lt;/Naam&gt;&lt;Waarde&gt;",H31,"&lt;/Waarde&gt;&lt;Type&gt;",I31,"&lt;/Type&gt;&lt;Beschrijving&gt;",B31,"&lt;/Beschrijving&gt;&lt;GroepIdentifier&gt;Arbeidsmarktbeleid&lt;/GroepIdentifier&gt;&lt;/NaamWaardeTuple&gt;")</f>
        <v>&lt;NaamWaardeTuple&gt;&lt;Naam&gt;E_BGR_Vrijwkost&lt;/Naam&gt;&lt;Waarde&gt;0&lt;/Waarde&gt;&lt;Type&gt;currency&lt;/Type&gt;&lt;Beschrijving&gt;Vrijwilligerskosten&lt;/Beschrijving&gt;&lt;GroepIdentifier&gt;Arbeidsmarktbeleid&lt;/GroepIdentifier&gt;&lt;/NaamWaardeTuple&gt;</v>
      </c>
    </row>
    <row r="32" spans="2:10" ht="60">
      <c r="B32" s="26" t="s">
        <v>210</v>
      </c>
      <c r="C32" s="25" t="b">
        <f>IF(LEN(D32)&lt;&gt;0,TRUE,FALSE)</f>
        <v>0</v>
      </c>
      <c r="D32" s="64"/>
      <c r="F32" s="134" t="s">
        <v>215</v>
      </c>
      <c r="G32" s="73" t="s">
        <v>307</v>
      </c>
      <c r="H32" s="14">
        <f t="shared" si="7"/>
        <v>0</v>
      </c>
      <c r="I32" s="118" t="s">
        <v>162</v>
      </c>
      <c r="J32" s="118" t="str">
        <f t="shared" si="8"/>
        <v>&lt;NaamWaardeTuple&gt;&lt;Naam&gt;E_BGR_Externkost&lt;/Naam&gt;&lt;Waarde&gt;0&lt;/Waarde&gt;&lt;Type&gt;currency&lt;/Type&gt;&lt;Beschrijving&gt;Begrote externe kosten&lt;/Beschrijving&gt;&lt;GroepIdentifier&gt;Arbeidsmarktbeleid&lt;/GroepIdentifier&gt;&lt;/NaamWaardeTuple&gt;</v>
      </c>
    </row>
    <row r="33" spans="2:10" ht="30">
      <c r="B33" s="152" t="s">
        <v>286</v>
      </c>
      <c r="C33" s="23"/>
      <c r="D33" s="65">
        <f>SUM(D30:D32)</f>
        <v>0</v>
      </c>
      <c r="F33" s="90" t="s">
        <v>216</v>
      </c>
      <c r="G33" s="73" t="s">
        <v>301</v>
      </c>
      <c r="H33" s="14">
        <f t="shared" si="7"/>
        <v>0</v>
      </c>
      <c r="I33" s="118" t="s">
        <v>162</v>
      </c>
      <c r="J33" s="118" t="str">
        <f t="shared" si="8"/>
        <v>&lt;NaamWaardeTuple&gt;&lt;Naam&gt;E_BGR_AanvraagPrognose&lt;/Naam&gt;&lt;Waarde&gt;0&lt;/Waarde&gt;&lt;Type&gt;currency&lt;/Type&gt;&lt;Beschrijving&gt;Totale begrote kosten&lt;/Beschrijving&gt;&lt;GroepIdentifier&gt;Arbeidsmarktbeleid&lt;/GroepIdentifier&gt;&lt;/NaamWaardeTuple&gt;</v>
      </c>
    </row>
    <row r="36" spans="2:10" ht="37.5" customHeight="1">
      <c r="B36" s="166"/>
      <c r="C36" s="167"/>
      <c r="D36" s="168"/>
      <c r="F36" s="155" t="str">
        <f>IF(LEN(B36)&gt;0,"","Kies activiteit in blauwe balk")</f>
        <v>Kies activiteit in blauwe balk</v>
      </c>
      <c r="G36" s="44" t="s">
        <v>299</v>
      </c>
      <c r="H36" s="44">
        <f>B36</f>
        <v>0</v>
      </c>
      <c r="I36" s="44" t="s">
        <v>159</v>
      </c>
      <c r="J36" s="44" t="str">
        <f>CONCATENATE("&lt;NaamWaardeTuple&gt;&lt;Naam&gt;",G36,"&lt;/Naam&gt;&lt;Waarde&gt;",H36,"&lt;/Waarde&gt;&lt;Type&gt;",I36,"&lt;/Type&gt;&lt;Beschrijving&gt;",B36,"&lt;/Beschrijving&gt;&lt;GroepIdentifier&gt;Arbeidsmarktbeleid&lt;/GroepIdentifier&gt;&lt;/NaamWaardeTuple&gt;")</f>
        <v>&lt;NaamWaardeTuple&gt;&lt;Naam&gt;E_BGR_Activiteit&lt;/Naam&gt;&lt;Waarde&gt;0&lt;/Waarde&gt;&lt;Type&gt;string&lt;/Type&gt;&lt;Beschrijving&gt;&lt;/Beschrijving&gt;&lt;GroepIdentifier&gt;Arbeidsmarktbeleid&lt;/GroepIdentifier&gt;&lt;/NaamWaardeTuple&gt;</v>
      </c>
    </row>
    <row r="37" spans="2:10" ht="90">
      <c r="B37" s="24" t="s">
        <v>211</v>
      </c>
      <c r="C37" s="25" t="b">
        <f>IF(LEN(D37)&gt;0,IF(LEN(D37)&lt;=4000,TRUE,FALSE),FALSE)</f>
        <v>0</v>
      </c>
      <c r="D37" s="15"/>
      <c r="F37" s="133" t="s">
        <v>267</v>
      </c>
      <c r="G37" s="73" t="s">
        <v>300</v>
      </c>
      <c r="H37" s="14">
        <f>D37</f>
        <v>0</v>
      </c>
      <c r="I37" s="44" t="s">
        <v>159</v>
      </c>
      <c r="J37" s="44" t="str">
        <f>CONCATENATE("&lt;NaamWaardeTuple&gt;&lt;Naam&gt;",G37,"&lt;/Naam&gt;&lt;Waarde&gt;",H37,"&lt;/Waarde&gt;&lt;Type&gt;",I37,"&lt;/Type&gt;&lt;Beschrijving&gt;",B37,"&lt;/Beschrijving&gt;&lt;GroepIdentifier&gt;Arbeidsmarktbeleid&lt;/GroepIdentifier&gt;&lt;/NaamWaardeTuple&gt;")</f>
        <v>&lt;NaamWaardeTuple&gt;&lt;Naam&gt;E_BGR_Omschrijving&lt;/Naam&gt;&lt;Waarde&gt;0&lt;/Waarde&gt;&lt;Type&gt;string&lt;/Type&gt;&lt;Beschrijving&gt;Omschrijving van de activiteiten&lt;/Beschrijving&gt;&lt;GroepIdentifier&gt;Arbeidsmarktbeleid&lt;/GroepIdentifier&gt;&lt;/NaamWaardeTuple&gt;</v>
      </c>
    </row>
    <row r="38" spans="2:10" ht="120" customHeight="1">
      <c r="B38" s="24" t="s">
        <v>212</v>
      </c>
      <c r="C38" s="25" t="b">
        <f>IF(LEN(D38)&gt;0,IF(LEN(D38)&lt;=4000,TRUE,FALSE),FALSE)</f>
        <v>0</v>
      </c>
      <c r="D38" s="15"/>
      <c r="F38" s="133" t="s">
        <v>268</v>
      </c>
      <c r="G38" s="73"/>
      <c r="H38" s="14"/>
    </row>
    <row r="39" spans="2:10" ht="120" customHeight="1">
      <c r="B39" s="124" t="s">
        <v>213</v>
      </c>
      <c r="C39" s="25" t="b">
        <f>IF(LEN(D39)&gt;0,IF(LEN(D39)&lt;=4000,TRUE,FALSE),FALSE)</f>
        <v>0</v>
      </c>
      <c r="D39" s="15"/>
      <c r="F39" s="133" t="s">
        <v>269</v>
      </c>
      <c r="G39" s="73"/>
      <c r="H39" s="14"/>
    </row>
    <row r="40" spans="2:10" ht="120" customHeight="1">
      <c r="B40" s="27" t="s">
        <v>214</v>
      </c>
      <c r="C40" s="25" t="b">
        <f>IF(LEN(D40)&gt;0,IF(LEN(D40)&lt;=4000,TRUE,FALSE),FALSE)</f>
        <v>0</v>
      </c>
      <c r="D40" s="15"/>
      <c r="F40" s="133" t="s">
        <v>270</v>
      </c>
      <c r="G40" s="73"/>
      <c r="H40" s="14"/>
    </row>
    <row r="41" spans="2:10" ht="90">
      <c r="B41" s="66" t="s">
        <v>194</v>
      </c>
      <c r="C41" s="25" t="b">
        <f>IF(LEN(D41)&lt;&gt;0,TRUE,FALSE)</f>
        <v>0</v>
      </c>
      <c r="D41" s="64"/>
      <c r="F41" s="141" t="s">
        <v>284</v>
      </c>
      <c r="G41" s="73" t="s">
        <v>305</v>
      </c>
      <c r="H41" s="14">
        <f t="shared" ref="H39:H44" si="11">D41</f>
        <v>0</v>
      </c>
      <c r="I41" s="118" t="s">
        <v>162</v>
      </c>
      <c r="J41" s="118" t="str">
        <f t="shared" ref="J39:J44" si="12">CONCATENATE("&lt;NaamWaardeTuple&gt;&lt;Naam&gt;",G41,"&lt;/Naam&gt;&lt;Waarde&gt;",H41,"&lt;/Waarde&gt;&lt;Type&gt;",I41,"&lt;/Type&gt;&lt;Beschrijving&gt;",B41,"&lt;/Beschrijving&gt;&lt;GroepIdentifier&gt;Arbeidsmarktbeleid&lt;/GroepIdentifier&gt;&lt;/NaamWaardeTuple&gt;")</f>
        <v>&lt;NaamWaardeTuple&gt;&lt;Naam&gt;E_BGR_Loonkost&lt;/Naam&gt;&lt;Waarde&gt;0&lt;/Waarde&gt;&lt;Type&gt;currency&lt;/Type&gt;&lt;Beschrijving&gt;Begrote loonkosten&lt;/Beschrijving&gt;&lt;GroepIdentifier&gt;Arbeidsmarktbeleid&lt;/GroepIdentifier&gt;&lt;/NaamWaardeTuple&gt;</v>
      </c>
    </row>
    <row r="42" spans="2:10" ht="60">
      <c r="B42" s="151" t="s">
        <v>282</v>
      </c>
      <c r="C42" s="25" t="b">
        <f>IF(LEN(D42)&lt;&gt;0,TRUE,FALSE)</f>
        <v>0</v>
      </c>
      <c r="D42" s="64"/>
      <c r="F42" s="141" t="s">
        <v>285</v>
      </c>
      <c r="G42" s="73" t="s">
        <v>306</v>
      </c>
      <c r="H42" s="14">
        <f t="shared" si="11"/>
        <v>0</v>
      </c>
      <c r="I42" s="118" t="s">
        <v>162</v>
      </c>
      <c r="J42" s="118" t="str">
        <f t="shared" si="12"/>
        <v>&lt;NaamWaardeTuple&gt;&lt;Naam&gt;E_BGR_Vrijwkost&lt;/Naam&gt;&lt;Waarde&gt;0&lt;/Waarde&gt;&lt;Type&gt;currency&lt;/Type&gt;&lt;Beschrijving&gt;Vrijwilligerskosten&lt;/Beschrijving&gt;&lt;GroepIdentifier&gt;Arbeidsmarktbeleid&lt;/GroepIdentifier&gt;&lt;/NaamWaardeTuple&gt;</v>
      </c>
    </row>
    <row r="43" spans="2:10" ht="60">
      <c r="B43" s="26" t="s">
        <v>210</v>
      </c>
      <c r="C43" s="25" t="b">
        <f>IF(LEN(D43)&lt;&gt;0,TRUE,FALSE)</f>
        <v>0</v>
      </c>
      <c r="D43" s="64"/>
      <c r="F43" s="134" t="s">
        <v>215</v>
      </c>
      <c r="G43" s="73" t="s">
        <v>307</v>
      </c>
      <c r="H43" s="14">
        <f t="shared" si="11"/>
        <v>0</v>
      </c>
      <c r="I43" s="118" t="s">
        <v>162</v>
      </c>
      <c r="J43" s="118" t="str">
        <f t="shared" si="12"/>
        <v>&lt;NaamWaardeTuple&gt;&lt;Naam&gt;E_BGR_Externkost&lt;/Naam&gt;&lt;Waarde&gt;0&lt;/Waarde&gt;&lt;Type&gt;currency&lt;/Type&gt;&lt;Beschrijving&gt;Begrote externe kosten&lt;/Beschrijving&gt;&lt;GroepIdentifier&gt;Arbeidsmarktbeleid&lt;/GroepIdentifier&gt;&lt;/NaamWaardeTuple&gt;</v>
      </c>
    </row>
    <row r="44" spans="2:10" ht="30">
      <c r="B44" s="152" t="s">
        <v>286</v>
      </c>
      <c r="C44" s="23"/>
      <c r="D44" s="65">
        <f>SUM(D41:D43)</f>
        <v>0</v>
      </c>
      <c r="F44" s="90" t="s">
        <v>216</v>
      </c>
      <c r="G44" s="73" t="s">
        <v>301</v>
      </c>
      <c r="H44" s="14">
        <f t="shared" si="11"/>
        <v>0</v>
      </c>
      <c r="I44" s="118" t="s">
        <v>162</v>
      </c>
      <c r="J44" s="118" t="str">
        <f t="shared" si="12"/>
        <v>&lt;NaamWaardeTuple&gt;&lt;Naam&gt;E_BGR_AanvraagPrognose&lt;/Naam&gt;&lt;Waarde&gt;0&lt;/Waarde&gt;&lt;Type&gt;currency&lt;/Type&gt;&lt;Beschrijving&gt;Totale begrote kosten&lt;/Beschrijving&gt;&lt;GroepIdentifier&gt;Arbeidsmarktbeleid&lt;/GroepIdentifier&gt;&lt;/NaamWaardeTuple&gt;</v>
      </c>
    </row>
    <row r="47" spans="2:10" ht="37.5" customHeight="1">
      <c r="B47" s="166"/>
      <c r="C47" s="167"/>
      <c r="D47" s="168"/>
      <c r="F47" s="155" t="str">
        <f>IF(LEN(B47)&gt;0,"","Kies activiteit in blauwe balk")</f>
        <v>Kies activiteit in blauwe balk</v>
      </c>
      <c r="G47" s="44" t="s">
        <v>299</v>
      </c>
      <c r="H47" s="44">
        <f>B47</f>
        <v>0</v>
      </c>
      <c r="I47" s="44" t="s">
        <v>159</v>
      </c>
      <c r="J47" s="44" t="str">
        <f>CONCATENATE("&lt;NaamWaardeTuple&gt;&lt;Naam&gt;",G47,"&lt;/Naam&gt;&lt;Waarde&gt;",H47,"&lt;/Waarde&gt;&lt;Type&gt;",I47,"&lt;/Type&gt;&lt;Beschrijving&gt;",B47,"&lt;/Beschrijving&gt;&lt;GroepIdentifier&gt;Arbeidsmarktbeleid&lt;/GroepIdentifier&gt;&lt;/NaamWaardeTuple&gt;")</f>
        <v>&lt;NaamWaardeTuple&gt;&lt;Naam&gt;E_BGR_Activiteit&lt;/Naam&gt;&lt;Waarde&gt;0&lt;/Waarde&gt;&lt;Type&gt;string&lt;/Type&gt;&lt;Beschrijving&gt;&lt;/Beschrijving&gt;&lt;GroepIdentifier&gt;Arbeidsmarktbeleid&lt;/GroepIdentifier&gt;&lt;/NaamWaardeTuple&gt;</v>
      </c>
    </row>
    <row r="48" spans="2:10" ht="90">
      <c r="B48" s="24" t="s">
        <v>211</v>
      </c>
      <c r="C48" s="25" t="b">
        <f>IF(LEN(D48)&gt;0,IF(LEN(D48)&lt;=4000,TRUE,FALSE),FALSE)</f>
        <v>0</v>
      </c>
      <c r="D48" s="15"/>
      <c r="F48" s="133" t="s">
        <v>267</v>
      </c>
      <c r="G48" s="73" t="s">
        <v>300</v>
      </c>
      <c r="H48" s="14">
        <f>D48</f>
        <v>0</v>
      </c>
      <c r="I48" s="44" t="s">
        <v>159</v>
      </c>
      <c r="J48" s="44" t="str">
        <f>CONCATENATE("&lt;NaamWaardeTuple&gt;&lt;Naam&gt;",G48,"&lt;/Naam&gt;&lt;Waarde&gt;",H48,"&lt;/Waarde&gt;&lt;Type&gt;",I48,"&lt;/Type&gt;&lt;Beschrijving&gt;",B48,"&lt;/Beschrijving&gt;&lt;GroepIdentifier&gt;Arbeidsmarktbeleid&lt;/GroepIdentifier&gt;&lt;/NaamWaardeTuple&gt;")</f>
        <v>&lt;NaamWaardeTuple&gt;&lt;Naam&gt;E_BGR_Omschrijving&lt;/Naam&gt;&lt;Waarde&gt;0&lt;/Waarde&gt;&lt;Type&gt;string&lt;/Type&gt;&lt;Beschrijving&gt;Omschrijving van de activiteiten&lt;/Beschrijving&gt;&lt;GroepIdentifier&gt;Arbeidsmarktbeleid&lt;/GroepIdentifier&gt;&lt;/NaamWaardeTuple&gt;</v>
      </c>
    </row>
    <row r="49" spans="2:10" ht="120" customHeight="1">
      <c r="B49" s="24" t="s">
        <v>212</v>
      </c>
      <c r="C49" s="25" t="b">
        <f>IF(LEN(D49)&gt;0,IF(LEN(D49)&lt;=4000,TRUE,FALSE),FALSE)</f>
        <v>0</v>
      </c>
      <c r="D49" s="15"/>
      <c r="F49" s="133" t="s">
        <v>268</v>
      </c>
      <c r="G49" s="73"/>
      <c r="H49" s="14"/>
    </row>
    <row r="50" spans="2:10" ht="120" customHeight="1">
      <c r="B50" s="124" t="s">
        <v>213</v>
      </c>
      <c r="C50" s="25" t="b">
        <f>IF(LEN(D50)&gt;0,IF(LEN(D50)&lt;=4000,TRUE,FALSE),FALSE)</f>
        <v>0</v>
      </c>
      <c r="D50" s="15"/>
      <c r="F50" s="133" t="s">
        <v>269</v>
      </c>
      <c r="G50" s="73"/>
      <c r="H50" s="14"/>
    </row>
    <row r="51" spans="2:10" ht="120" customHeight="1">
      <c r="B51" s="27" t="s">
        <v>214</v>
      </c>
      <c r="C51" s="25" t="b">
        <f>IF(LEN(D51)&gt;0,IF(LEN(D51)&lt;=4000,TRUE,FALSE),FALSE)</f>
        <v>0</v>
      </c>
      <c r="D51" s="15"/>
      <c r="F51" s="133" t="s">
        <v>270</v>
      </c>
      <c r="G51" s="73"/>
      <c r="H51" s="14"/>
    </row>
    <row r="52" spans="2:10" ht="90">
      <c r="B52" s="66" t="s">
        <v>194</v>
      </c>
      <c r="C52" s="25" t="b">
        <f>IF(LEN(D52)&lt;&gt;0,TRUE,FALSE)</f>
        <v>0</v>
      </c>
      <c r="D52" s="64"/>
      <c r="F52" s="141" t="s">
        <v>284</v>
      </c>
      <c r="G52" s="73" t="s">
        <v>305</v>
      </c>
      <c r="H52" s="14">
        <f t="shared" ref="H50:H55" si="13">D52</f>
        <v>0</v>
      </c>
      <c r="I52" s="118" t="s">
        <v>162</v>
      </c>
      <c r="J52" s="118" t="str">
        <f t="shared" ref="J50:J55" si="14">CONCATENATE("&lt;NaamWaardeTuple&gt;&lt;Naam&gt;",G52,"&lt;/Naam&gt;&lt;Waarde&gt;",H52,"&lt;/Waarde&gt;&lt;Type&gt;",I52,"&lt;/Type&gt;&lt;Beschrijving&gt;",B52,"&lt;/Beschrijving&gt;&lt;GroepIdentifier&gt;Arbeidsmarktbeleid&lt;/GroepIdentifier&gt;&lt;/NaamWaardeTuple&gt;")</f>
        <v>&lt;NaamWaardeTuple&gt;&lt;Naam&gt;E_BGR_Loonkost&lt;/Naam&gt;&lt;Waarde&gt;0&lt;/Waarde&gt;&lt;Type&gt;currency&lt;/Type&gt;&lt;Beschrijving&gt;Begrote loonkosten&lt;/Beschrijving&gt;&lt;GroepIdentifier&gt;Arbeidsmarktbeleid&lt;/GroepIdentifier&gt;&lt;/NaamWaardeTuple&gt;</v>
      </c>
    </row>
    <row r="53" spans="2:10" ht="60">
      <c r="B53" s="151" t="s">
        <v>282</v>
      </c>
      <c r="C53" s="25" t="b">
        <f>IF(LEN(D53)&lt;&gt;0,TRUE,FALSE)</f>
        <v>0</v>
      </c>
      <c r="D53" s="64"/>
      <c r="F53" s="141" t="s">
        <v>285</v>
      </c>
      <c r="G53" s="73" t="s">
        <v>306</v>
      </c>
      <c r="H53" s="14">
        <f t="shared" si="13"/>
        <v>0</v>
      </c>
      <c r="I53" s="118" t="s">
        <v>162</v>
      </c>
      <c r="J53" s="118" t="str">
        <f t="shared" si="14"/>
        <v>&lt;NaamWaardeTuple&gt;&lt;Naam&gt;E_BGR_Vrijwkost&lt;/Naam&gt;&lt;Waarde&gt;0&lt;/Waarde&gt;&lt;Type&gt;currency&lt;/Type&gt;&lt;Beschrijving&gt;Vrijwilligerskosten&lt;/Beschrijving&gt;&lt;GroepIdentifier&gt;Arbeidsmarktbeleid&lt;/GroepIdentifier&gt;&lt;/NaamWaardeTuple&gt;</v>
      </c>
    </row>
    <row r="54" spans="2:10" ht="60">
      <c r="B54" s="26" t="s">
        <v>210</v>
      </c>
      <c r="C54" s="25" t="b">
        <f>IF(LEN(D54)&lt;&gt;0,TRUE,FALSE)</f>
        <v>0</v>
      </c>
      <c r="D54" s="64"/>
      <c r="F54" s="134" t="s">
        <v>215</v>
      </c>
      <c r="G54" s="73" t="s">
        <v>307</v>
      </c>
      <c r="H54" s="14">
        <f t="shared" si="13"/>
        <v>0</v>
      </c>
      <c r="I54" s="118" t="s">
        <v>162</v>
      </c>
      <c r="J54" s="118" t="str">
        <f t="shared" si="14"/>
        <v>&lt;NaamWaardeTuple&gt;&lt;Naam&gt;E_BGR_Externkost&lt;/Naam&gt;&lt;Waarde&gt;0&lt;/Waarde&gt;&lt;Type&gt;currency&lt;/Type&gt;&lt;Beschrijving&gt;Begrote externe kosten&lt;/Beschrijving&gt;&lt;GroepIdentifier&gt;Arbeidsmarktbeleid&lt;/GroepIdentifier&gt;&lt;/NaamWaardeTuple&gt;</v>
      </c>
    </row>
    <row r="55" spans="2:10" ht="30">
      <c r="B55" s="152" t="s">
        <v>286</v>
      </c>
      <c r="C55" s="23"/>
      <c r="D55" s="65">
        <f>SUM(D52:D54)</f>
        <v>0</v>
      </c>
      <c r="F55" s="90" t="s">
        <v>216</v>
      </c>
      <c r="G55" s="73" t="s">
        <v>301</v>
      </c>
      <c r="H55" s="14">
        <f t="shared" si="13"/>
        <v>0</v>
      </c>
      <c r="I55" s="118" t="s">
        <v>162</v>
      </c>
      <c r="J55" s="118" t="str">
        <f t="shared" si="14"/>
        <v>&lt;NaamWaardeTuple&gt;&lt;Naam&gt;E_BGR_AanvraagPrognose&lt;/Naam&gt;&lt;Waarde&gt;0&lt;/Waarde&gt;&lt;Type&gt;currency&lt;/Type&gt;&lt;Beschrijving&gt;Totale begrote kosten&lt;/Beschrijving&gt;&lt;GroepIdentifier&gt;Arbeidsmarktbeleid&lt;/GroepIdentifier&gt;&lt;/NaamWaardeTuple&gt;</v>
      </c>
    </row>
    <row r="56" spans="2:10">
      <c r="D56" s="86"/>
    </row>
    <row r="57" spans="2:10">
      <c r="D57" s="86"/>
    </row>
  </sheetData>
  <sheetProtection password="DB49" sheet="1" objects="1" scenarios="1" selectLockedCells="1"/>
  <protectedRanges>
    <protectedRange password="9088" sqref="B4 B10:C11 B8:B9 C22 C33 C44 C55 D15 D26 D37 D48 C4:D7 B15 B26 B37 B48 B19:B22 B30:B33 B41:B44 B52:B55" name="Invoer"/>
    <protectedRange password="9088" sqref="D8:D11 D31 D20 D22 D33 D42 D44 D53 D55" name="Invoer_1_1"/>
    <protectedRange password="9088" sqref="B5 B7 B16 B18 B27 B29 B38 B40 B49 B51" name="Invoer_4"/>
    <protectedRange password="9088" sqref="C19:C21 C15 C16:D18" name="Invoer_4_1"/>
    <protectedRange password="9088" sqref="D19 D21" name="Invoer_1_1_1"/>
    <protectedRange password="9088" sqref="C27:D29 C30:C32 C38:D40 C41:C43 C49:D51 C52:C54 C26 C37 C48" name="Invoer_4_1_1"/>
    <protectedRange password="9088" sqref="D30 D32 D41 D43 D52 D54" name="Invoer_1_1_1_1"/>
    <protectedRange password="9088" sqref="B6 B17 B28 B39 B50" name="Invoer_4_3"/>
  </protectedRanges>
  <mergeCells count="5">
    <mergeCell ref="B3:D3"/>
    <mergeCell ref="B14:D14"/>
    <mergeCell ref="B25:D25"/>
    <mergeCell ref="B36:D36"/>
    <mergeCell ref="B47:D47"/>
  </mergeCells>
  <conditionalFormatting sqref="C15:C21 C26:C32 C4:C10">
    <cfRule type="cellIs" dxfId="9" priority="76" stopIfTrue="1" operator="equal">
      <formula>FALSE</formula>
    </cfRule>
  </conditionalFormatting>
  <conditionalFormatting sqref="C37:C43">
    <cfRule type="cellIs" dxfId="8" priority="2" stopIfTrue="1" operator="equal">
      <formula>FALSE</formula>
    </cfRule>
  </conditionalFormatting>
  <conditionalFormatting sqref="C48:C54">
    <cfRule type="cellIs" dxfId="7" priority="1" stopIfTrue="1" operator="equal">
      <formula>FALSE</formula>
    </cfRule>
  </conditionalFormatting>
  <dataValidations count="3">
    <dataValidation type="decimal" operator="greaterThan" allowBlank="1" showInputMessage="1" showErrorMessage="1" sqref="D8:D10 D19:D21 D30:D32 D41:D43 D52:D54">
      <formula1>0</formula1>
    </dataValidation>
    <dataValidation operator="greaterThan" allowBlank="1" showInputMessage="1" showErrorMessage="1" sqref="D11 D22 D33 D44 D55"/>
    <dataValidation type="list" allowBlank="1" showInputMessage="1" showErrorMessage="1" sqref="B3:D3 B14:D14 B25:D25 B36:D36 B47:D47">
      <formula1>Keuzelijst6</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dimension ref="B1:K61"/>
  <sheetViews>
    <sheetView showGridLines="0" zoomScale="80" zoomScaleNormal="80" workbookViewId="0">
      <selection activeCell="B3" sqref="B3:D3"/>
    </sheetView>
  </sheetViews>
  <sheetFormatPr defaultRowHeight="15"/>
  <cols>
    <col min="2" max="2" width="40.7109375" customWidth="1"/>
    <col min="3" max="3" width="4.7109375" customWidth="1"/>
    <col min="4" max="4" width="120.7109375" customWidth="1"/>
    <col min="6" max="6" width="51.7109375" customWidth="1"/>
    <col min="7" max="7" width="10.7109375" style="44" hidden="1" customWidth="1"/>
    <col min="8" max="10" width="9.140625" style="44" hidden="1" customWidth="1"/>
    <col min="11" max="11" width="50.140625" customWidth="1"/>
  </cols>
  <sheetData>
    <row r="1" spans="2:11">
      <c r="F1" s="98" t="s">
        <v>196</v>
      </c>
    </row>
    <row r="2" spans="2:11" ht="31.5" customHeight="1">
      <c r="F2" s="154" t="s">
        <v>295</v>
      </c>
    </row>
    <row r="3" spans="2:11" ht="37.5" customHeight="1">
      <c r="B3" s="169"/>
      <c r="C3" s="170"/>
      <c r="D3" s="168"/>
      <c r="E3" s="91"/>
      <c r="F3" s="155" t="str">
        <f>IF(LEN(B3)&gt;0,"","Kies activiteit in blauwe balk")</f>
        <v>Kies activiteit in blauwe balk</v>
      </c>
      <c r="G3" s="44" t="s">
        <v>299</v>
      </c>
      <c r="H3" s="44">
        <f>B3</f>
        <v>0</v>
      </c>
      <c r="I3" s="44" t="s">
        <v>159</v>
      </c>
      <c r="J3" s="44" t="str">
        <f>CONCATENATE("&lt;NaamWaardeTuple&gt;&lt;Naam&gt;",G3,"&lt;/Naam&gt;&lt;Waarde&gt;",H3,"&lt;/Waarde&gt;&lt;Type&gt;",I3,"&lt;/Type&gt;&lt;Beschrijving&gt;",B3,"&lt;/Beschrijving&gt;&lt;GroepIdentifier&gt;Bieden ondersteuning aan ontslag bedreigde werknermers&lt;/GroepIdentifier&gt;&lt;/NaamWaardeTuple&gt;")</f>
        <v>&lt;NaamWaardeTuple&gt;&lt;Naam&gt;E_BGR_Activiteit&lt;/Naam&gt;&lt;Waarde&gt;0&lt;/Waarde&gt;&lt;Type&gt;string&lt;/Type&gt;&lt;Beschrijving&gt;&lt;/Beschrijving&gt;&lt;GroepIdentifier&gt;Bieden ondersteuning aan ontslag bedreigde werknermers&lt;/GroepIdentifier&gt;&lt;/NaamWaardeTuple&gt;</v>
      </c>
    </row>
    <row r="4" spans="2:11" ht="75">
      <c r="B4" s="24" t="s">
        <v>211</v>
      </c>
      <c r="C4" s="25" t="b">
        <f>IF(LEN(D4)&gt;0,IF(LEN(D4)&lt;=4000,TRUE,FALSE),FALSE)</f>
        <v>0</v>
      </c>
      <c r="D4" s="15"/>
      <c r="E4" s="91"/>
      <c r="F4" s="133" t="s">
        <v>267</v>
      </c>
      <c r="G4" s="73" t="s">
        <v>300</v>
      </c>
      <c r="H4" s="14">
        <f>D4</f>
        <v>0</v>
      </c>
      <c r="I4" s="44" t="s">
        <v>159</v>
      </c>
      <c r="J4" s="44" t="str">
        <f>CONCATENATE("&lt;NaamWaardeTuple&gt;&lt;Naam&gt;",G4,"&lt;/Naam&gt;&lt;Waarde&gt;",H4,"&lt;/Waarde&gt;&lt;Type&gt;",I4,"&lt;/Type&gt;&lt;Beschrijving&gt;",B4,"&lt;/Beschrijving&gt;&lt;GroepIdentifier&gt;Bieden ondersteuning aan ontslag bedreigde werknermers&lt;/GroepIdentifier&gt;&lt;/NaamWaardeTuple&gt;")</f>
        <v>&lt;NaamWaardeTuple&gt;&lt;Naam&gt;E_BGR_Omschrijving&lt;/Naam&gt;&lt;Waarde&gt;0&lt;/Waarde&gt;&lt;Type&gt;string&lt;/Type&gt;&lt;Beschrijving&gt;Omschrijving van de activiteiten&lt;/Beschrijving&gt;&lt;GroepIdentifier&gt;Bieden ondersteuning aan ontslag bedreigde werknermers&lt;/GroepIdentifier&gt;&lt;/NaamWaardeTuple&gt;</v>
      </c>
    </row>
    <row r="5" spans="2:11" ht="90">
      <c r="B5" s="24" t="s">
        <v>212</v>
      </c>
      <c r="C5" s="25" t="b">
        <f>IF(LEN(D5)&gt;0,IF(LEN(D5)&lt;=4000,TRUE,FALSE),FALSE)</f>
        <v>0</v>
      </c>
      <c r="D5" s="15"/>
      <c r="F5" s="133" t="s">
        <v>268</v>
      </c>
      <c r="G5" s="73"/>
      <c r="H5" s="14"/>
      <c r="K5" s="90"/>
    </row>
    <row r="6" spans="2:11" ht="105">
      <c r="B6" s="124" t="s">
        <v>271</v>
      </c>
      <c r="C6" s="25" t="b">
        <f>IF(LEN(D6)&gt;0,IF(LEN(D6)&lt;=4000,TRUE,FALSE),FALSE)</f>
        <v>0</v>
      </c>
      <c r="D6" s="15"/>
      <c r="F6" s="133" t="s">
        <v>269</v>
      </c>
      <c r="G6" s="73"/>
      <c r="H6" s="14"/>
    </row>
    <row r="7" spans="2:11" ht="105">
      <c r="B7" s="27" t="s">
        <v>272</v>
      </c>
      <c r="C7" s="25" t="b">
        <f>IF(LEN(D7)&gt;0,IF(LEN(D7)&lt;=4000,TRUE,FALSE),FALSE)</f>
        <v>0</v>
      </c>
      <c r="D7" s="15"/>
      <c r="F7" s="133" t="s">
        <v>270</v>
      </c>
      <c r="G7" s="73"/>
      <c r="H7" s="14"/>
    </row>
    <row r="8" spans="2:11" ht="45">
      <c r="B8" s="158" t="s">
        <v>287</v>
      </c>
      <c r="C8" s="25" t="b">
        <f>IF(D8&gt;0,TRUE,FALSE)</f>
        <v>0</v>
      </c>
      <c r="D8" s="184"/>
      <c r="F8" s="141" t="s">
        <v>273</v>
      </c>
      <c r="G8" s="73" t="s">
        <v>308</v>
      </c>
      <c r="H8" s="14">
        <f t="shared" ref="H8" si="0">D8</f>
        <v>0</v>
      </c>
      <c r="I8" s="118" t="s">
        <v>161</v>
      </c>
      <c r="J8" s="118" t="str">
        <f t="shared" ref="J6:J12" si="1">CONCATENATE("&lt;NaamWaardeTuple&gt;&lt;Naam&gt;",G8,"&lt;/Naam&gt;&lt;Waarde&gt;",H8,"&lt;/Waarde&gt;&lt;Type&gt;",I8,"&lt;/Type&gt;&lt;Beschrijving&gt;",B8,"&lt;/Beschrijving&gt;&lt;GroepIdentifier&gt;Bieden ondersteuning aan ontslag bedreigde werknermers&lt;/GroepIdentifier&gt;&lt;/NaamWaardeTuple&gt;")</f>
        <v>&lt;NaamWaardeTuple&gt;&lt;Naam&gt;E_AantalDeeln&lt;/Naam&gt;&lt;Waarde&gt;0&lt;/Waarde&gt;&lt;Type&gt;integer&lt;/Type&gt;&lt;Beschrijving&gt;Aantal beoogde deelnemers&lt;/Beschrijving&gt;&lt;GroepIdentifier&gt;Bieden ondersteuning aan ontslag bedreigde werknermers&lt;/GroepIdentifier&gt;&lt;/NaamWaardeTuple&gt;</v>
      </c>
    </row>
    <row r="9" spans="2:11" ht="90">
      <c r="B9" s="66" t="s">
        <v>194</v>
      </c>
      <c r="C9" s="25" t="b">
        <f>IF(LEN(D9)&lt;&gt;0,TRUE,FALSE)</f>
        <v>0</v>
      </c>
      <c r="D9" s="64"/>
      <c r="F9" s="141" t="s">
        <v>284</v>
      </c>
      <c r="G9" s="73" t="s">
        <v>305</v>
      </c>
      <c r="H9" s="14">
        <f t="shared" ref="H6:H12" si="2">D9</f>
        <v>0</v>
      </c>
      <c r="I9" s="118" t="s">
        <v>162</v>
      </c>
      <c r="J9" s="118" t="str">
        <f t="shared" si="1"/>
        <v>&lt;NaamWaardeTuple&gt;&lt;Naam&gt;E_BGR_Loonkost&lt;/Naam&gt;&lt;Waarde&gt;0&lt;/Waarde&gt;&lt;Type&gt;currency&lt;/Type&gt;&lt;Beschrijving&gt;Begrote loonkosten&lt;/Beschrijving&gt;&lt;GroepIdentifier&gt;Bieden ondersteuning aan ontslag bedreigde werknermers&lt;/GroepIdentifier&gt;&lt;/NaamWaardeTuple&gt;</v>
      </c>
    </row>
    <row r="10" spans="2:11" ht="60">
      <c r="B10" s="151" t="s">
        <v>282</v>
      </c>
      <c r="C10" s="25" t="b">
        <f>IF(LEN(D10)&lt;&gt;0,TRUE,FALSE)</f>
        <v>0</v>
      </c>
      <c r="D10" s="64"/>
      <c r="F10" s="141" t="s">
        <v>285</v>
      </c>
      <c r="G10" s="73" t="s">
        <v>306</v>
      </c>
      <c r="H10" s="14">
        <f t="shared" ref="H10" si="3">D10</f>
        <v>0</v>
      </c>
      <c r="I10" s="118" t="s">
        <v>162</v>
      </c>
      <c r="J10" s="118" t="str">
        <f t="shared" ref="J10" si="4">CONCATENATE("&lt;NaamWaardeTuple&gt;&lt;Naam&gt;",G10,"&lt;/Naam&gt;&lt;Waarde&gt;",H10,"&lt;/Waarde&gt;&lt;Type&gt;",I10,"&lt;/Type&gt;&lt;Beschrijving&gt;",B10,"&lt;/Beschrijving&gt;&lt;GroepIdentifier&gt;Bieden ondersteuning aan ontslag bedreigde werknermers&lt;/GroepIdentifier&gt;&lt;/NaamWaardeTuple&gt;")</f>
        <v>&lt;NaamWaardeTuple&gt;&lt;Naam&gt;E_BGR_Vrijwkost&lt;/Naam&gt;&lt;Waarde&gt;0&lt;/Waarde&gt;&lt;Type&gt;currency&lt;/Type&gt;&lt;Beschrijving&gt;Vrijwilligerskosten&lt;/Beschrijving&gt;&lt;GroepIdentifier&gt;Bieden ondersteuning aan ontslag bedreigde werknermers&lt;/GroepIdentifier&gt;&lt;/NaamWaardeTuple&gt;</v>
      </c>
    </row>
    <row r="11" spans="2:11" ht="60">
      <c r="B11" s="159" t="s">
        <v>210</v>
      </c>
      <c r="C11" s="25" t="b">
        <f>IF(LEN(D11)&lt;&gt;0,TRUE,FALSE)</f>
        <v>0</v>
      </c>
      <c r="D11" s="64"/>
      <c r="F11" s="134" t="s">
        <v>215</v>
      </c>
      <c r="G11" s="73" t="s">
        <v>307</v>
      </c>
      <c r="H11" s="14">
        <f t="shared" si="2"/>
        <v>0</v>
      </c>
      <c r="I11" s="118" t="s">
        <v>162</v>
      </c>
      <c r="J11" s="118" t="str">
        <f t="shared" si="1"/>
        <v>&lt;NaamWaardeTuple&gt;&lt;Naam&gt;E_BGR_Externkost&lt;/Naam&gt;&lt;Waarde&gt;0&lt;/Waarde&gt;&lt;Type&gt;currency&lt;/Type&gt;&lt;Beschrijving&gt;Begrote externe kosten&lt;/Beschrijving&gt;&lt;GroepIdentifier&gt;Bieden ondersteuning aan ontslag bedreigde werknermers&lt;/GroepIdentifier&gt;&lt;/NaamWaardeTuple&gt;</v>
      </c>
    </row>
    <row r="12" spans="2:11" ht="30">
      <c r="B12" s="152" t="s">
        <v>286</v>
      </c>
      <c r="C12" s="23"/>
      <c r="D12" s="65">
        <f>SUM(D9:D11)</f>
        <v>0</v>
      </c>
      <c r="F12" s="90" t="s">
        <v>216</v>
      </c>
      <c r="G12" s="73" t="s">
        <v>301</v>
      </c>
      <c r="H12" s="14">
        <f t="shared" si="2"/>
        <v>0</v>
      </c>
      <c r="I12" s="118" t="s">
        <v>162</v>
      </c>
      <c r="J12" s="118" t="str">
        <f t="shared" si="1"/>
        <v>&lt;NaamWaardeTuple&gt;&lt;Naam&gt;E_BGR_AanvraagPrognose&lt;/Naam&gt;&lt;Waarde&gt;0&lt;/Waarde&gt;&lt;Type&gt;currency&lt;/Type&gt;&lt;Beschrijving&gt;Totale begrote kosten&lt;/Beschrijving&gt;&lt;GroepIdentifier&gt;Bieden ondersteuning aan ontslag bedreigde werknermers&lt;/GroepIdentifier&gt;&lt;/NaamWaardeTuple&gt;</v>
      </c>
    </row>
    <row r="15" spans="2:11" ht="37.5" customHeight="1">
      <c r="B15" s="169"/>
      <c r="C15" s="170"/>
      <c r="D15" s="168"/>
      <c r="F15" s="155" t="str">
        <f>IF(LEN(B15)&gt;0,"","Kies activiteit in blauwe balk")</f>
        <v>Kies activiteit in blauwe balk</v>
      </c>
      <c r="G15" s="44" t="s">
        <v>299</v>
      </c>
      <c r="H15" s="44">
        <f>B15</f>
        <v>0</v>
      </c>
      <c r="I15" s="44" t="s">
        <v>159</v>
      </c>
      <c r="J15" s="44" t="str">
        <f>CONCATENATE("&lt;NaamWaardeTuple&gt;&lt;Naam&gt;",G15,"&lt;/Naam&gt;&lt;Waarde&gt;",H15,"&lt;/Waarde&gt;&lt;Type&gt;",I15,"&lt;/Type&gt;&lt;Beschrijving&gt;",B15,"&lt;/Beschrijving&gt;&lt;GroepIdentifier&gt;Bieden ondersteuning bij orientatie op werkmogelijkheden&lt;/GroepIdentifier&gt;&lt;/NaamWaardeTuple&gt;")</f>
        <v>&lt;NaamWaardeTuple&gt;&lt;Naam&gt;E_BGR_Activiteit&lt;/Naam&gt;&lt;Waarde&gt;0&lt;/Waarde&gt;&lt;Type&gt;string&lt;/Type&gt;&lt;Beschrijving&gt;&lt;/Beschrijving&gt;&lt;GroepIdentifier&gt;Bieden ondersteuning bij orientatie op werkmogelijkheden&lt;/GroepIdentifier&gt;&lt;/NaamWaardeTuple&gt;</v>
      </c>
    </row>
    <row r="16" spans="2:11" ht="75">
      <c r="B16" s="24" t="s">
        <v>193</v>
      </c>
      <c r="C16" s="25" t="b">
        <f>IF(LEN(D16)&gt;0,IF(LEN(D16)&lt;=4000,TRUE,FALSE),FALSE)</f>
        <v>0</v>
      </c>
      <c r="D16" s="15"/>
      <c r="F16" s="133" t="s">
        <v>267</v>
      </c>
      <c r="G16" s="73" t="s">
        <v>300</v>
      </c>
      <c r="H16" s="14">
        <f>D16</f>
        <v>0</v>
      </c>
      <c r="I16" s="44" t="s">
        <v>159</v>
      </c>
      <c r="J16" s="44" t="str">
        <f>CONCATENATE("&lt;NaamWaardeTuple&gt;&lt;Naam&gt;",G16,"&lt;/Naam&gt;&lt;Waarde&gt;",H16,"&lt;/Waarde&gt;&lt;Type&gt;",I16,"&lt;/Type&gt;&lt;Beschrijving&gt;",B16,"&lt;/Beschrijving&gt;&lt;GroepIdentifier&gt;Bieden ondersteuning bij orientatie op werkmogelijkheden&lt;/GroepIdentifier&gt;&lt;/NaamWaardeTuple&gt;")</f>
        <v>&lt;NaamWaardeTuple&gt;&lt;Naam&gt;E_BGR_Omschrijving&lt;/Naam&gt;&lt;Waarde&gt;0&lt;/Waarde&gt;&lt;Type&gt;string&lt;/Type&gt;&lt;Beschrijving&gt;Omschrijving van de activiteiten (max. 4000 posities*)&lt;/Beschrijving&gt;&lt;GroepIdentifier&gt;Bieden ondersteuning bij orientatie op werkmogelijkheden&lt;/GroepIdentifier&gt;&lt;/NaamWaardeTuple&gt;</v>
      </c>
    </row>
    <row r="17" spans="2:10" ht="90">
      <c r="B17" s="24" t="s">
        <v>17</v>
      </c>
      <c r="C17" s="25" t="b">
        <f>IF(LEN(D17)&gt;0,IF(LEN(D17)&lt;=4000,TRUE,FALSE),FALSE)</f>
        <v>0</v>
      </c>
      <c r="D17" s="15"/>
      <c r="F17" s="133" t="s">
        <v>268</v>
      </c>
      <c r="G17" s="73"/>
      <c r="H17" s="14"/>
    </row>
    <row r="18" spans="2:10" ht="103.5" customHeight="1">
      <c r="B18" s="124" t="s">
        <v>209</v>
      </c>
      <c r="C18" s="25" t="b">
        <f>IF(LEN(D18)&gt;0,IF(LEN(D18)&lt;=4000,TRUE,FALSE),FALSE)</f>
        <v>0</v>
      </c>
      <c r="D18" s="15"/>
      <c r="F18" s="133" t="s">
        <v>269</v>
      </c>
      <c r="G18" s="73"/>
      <c r="H18" s="14"/>
    </row>
    <row r="19" spans="2:10" ht="105">
      <c r="B19" s="27" t="s">
        <v>18</v>
      </c>
      <c r="C19" s="25" t="b">
        <f>IF(LEN(D19)&gt;0,IF(LEN(D19)&lt;=4000,TRUE,FALSE),FALSE)</f>
        <v>0</v>
      </c>
      <c r="D19" s="15"/>
      <c r="F19" s="133" t="s">
        <v>270</v>
      </c>
      <c r="G19" s="73"/>
      <c r="H19" s="14"/>
    </row>
    <row r="20" spans="2:10" ht="45">
      <c r="B20" s="158" t="s">
        <v>287</v>
      </c>
      <c r="C20" s="25" t="b">
        <f>IF(D20&gt;0,TRUE,FALSE)</f>
        <v>0</v>
      </c>
      <c r="D20" s="126"/>
      <c r="F20" s="141" t="s">
        <v>273</v>
      </c>
      <c r="G20" s="73" t="s">
        <v>308</v>
      </c>
      <c r="H20" s="14">
        <f t="shared" ref="H18:H23" si="5">D20</f>
        <v>0</v>
      </c>
      <c r="I20" s="118" t="s">
        <v>161</v>
      </c>
      <c r="J20" s="118" t="str">
        <f t="shared" ref="J18:J23" si="6">CONCATENATE("&lt;NaamWaardeTuple&gt;&lt;Naam&gt;",G20,"&lt;/Naam&gt;&lt;Waarde&gt;",H20,"&lt;/Waarde&gt;&lt;Type&gt;",I20,"&lt;/Type&gt;&lt;Beschrijving&gt;",B20,"&lt;/Beschrijving&gt;&lt;GroepIdentifier&gt;Bieden ondersteuning bij orientatie op werkmogelijkheden&lt;/GroepIdentifier&gt;&lt;/NaamWaardeTuple&gt;")</f>
        <v>&lt;NaamWaardeTuple&gt;&lt;Naam&gt;E_AantalDeeln&lt;/Naam&gt;&lt;Waarde&gt;0&lt;/Waarde&gt;&lt;Type&gt;integer&lt;/Type&gt;&lt;Beschrijving&gt;Aantal beoogde deelnemers&lt;/Beschrijving&gt;&lt;GroepIdentifier&gt;Bieden ondersteuning bij orientatie op werkmogelijkheden&lt;/GroepIdentifier&gt;&lt;/NaamWaardeTuple&gt;</v>
      </c>
    </row>
    <row r="21" spans="2:10" ht="90">
      <c r="B21" s="66" t="s">
        <v>194</v>
      </c>
      <c r="C21" s="25" t="b">
        <f>IF(LEN(D21)&lt;&gt;0,TRUE,FALSE)</f>
        <v>0</v>
      </c>
      <c r="D21" s="64"/>
      <c r="F21" s="141" t="s">
        <v>284</v>
      </c>
      <c r="G21" s="73" t="s">
        <v>305</v>
      </c>
      <c r="H21" s="14">
        <f t="shared" si="5"/>
        <v>0</v>
      </c>
      <c r="I21" s="118" t="s">
        <v>162</v>
      </c>
      <c r="J21" s="118" t="str">
        <f t="shared" si="6"/>
        <v>&lt;NaamWaardeTuple&gt;&lt;Naam&gt;E_BGR_Loonkost&lt;/Naam&gt;&lt;Waarde&gt;0&lt;/Waarde&gt;&lt;Type&gt;currency&lt;/Type&gt;&lt;Beschrijving&gt;Begrote loonkosten&lt;/Beschrijving&gt;&lt;GroepIdentifier&gt;Bieden ondersteuning bij orientatie op werkmogelijkheden&lt;/GroepIdentifier&gt;&lt;/NaamWaardeTuple&gt;</v>
      </c>
    </row>
    <row r="22" spans="2:10" ht="60">
      <c r="B22" s="151" t="s">
        <v>282</v>
      </c>
      <c r="C22" s="25" t="b">
        <f t="shared" ref="C22:C23" si="7">IF(LEN(D22)&lt;&gt;0,TRUE,FALSE)</f>
        <v>0</v>
      </c>
      <c r="D22" s="64"/>
      <c r="F22" s="141" t="s">
        <v>285</v>
      </c>
      <c r="G22" s="73" t="s">
        <v>306</v>
      </c>
      <c r="H22" s="14">
        <f t="shared" ref="H22" si="8">D22</f>
        <v>0</v>
      </c>
      <c r="I22" s="118" t="s">
        <v>162</v>
      </c>
      <c r="J22" s="118" t="str">
        <f t="shared" ref="J22" si="9">CONCATENATE("&lt;NaamWaardeTuple&gt;&lt;Naam&gt;",G22,"&lt;/Naam&gt;&lt;Waarde&gt;",H22,"&lt;/Waarde&gt;&lt;Type&gt;",I22,"&lt;/Type&gt;&lt;Beschrijving&gt;",B22,"&lt;/Beschrijving&gt;&lt;GroepIdentifier&gt;Bieden ondersteuning bij orientatie op werkmogelijkheden&lt;/GroepIdentifier&gt;&lt;/NaamWaardeTuple&gt;")</f>
        <v>&lt;NaamWaardeTuple&gt;&lt;Naam&gt;E_BGR_Vrijwkost&lt;/Naam&gt;&lt;Waarde&gt;0&lt;/Waarde&gt;&lt;Type&gt;currency&lt;/Type&gt;&lt;Beschrijving&gt;Vrijwilligerskosten&lt;/Beschrijving&gt;&lt;GroepIdentifier&gt;Bieden ondersteuning bij orientatie op werkmogelijkheden&lt;/GroepIdentifier&gt;&lt;/NaamWaardeTuple&gt;</v>
      </c>
    </row>
    <row r="23" spans="2:10" ht="60">
      <c r="B23" s="26" t="s">
        <v>210</v>
      </c>
      <c r="C23" s="25" t="b">
        <f t="shared" si="7"/>
        <v>0</v>
      </c>
      <c r="D23" s="64"/>
      <c r="F23" s="134" t="s">
        <v>215</v>
      </c>
      <c r="G23" s="73" t="s">
        <v>307</v>
      </c>
      <c r="H23" s="14">
        <f t="shared" si="5"/>
        <v>0</v>
      </c>
      <c r="I23" s="118" t="s">
        <v>162</v>
      </c>
      <c r="J23" s="118" t="str">
        <f t="shared" si="6"/>
        <v>&lt;NaamWaardeTuple&gt;&lt;Naam&gt;E_BGR_Externkost&lt;/Naam&gt;&lt;Waarde&gt;0&lt;/Waarde&gt;&lt;Type&gt;currency&lt;/Type&gt;&lt;Beschrijving&gt;Begrote externe kosten&lt;/Beschrijving&gt;&lt;GroepIdentifier&gt;Bieden ondersteuning bij orientatie op werkmogelijkheden&lt;/GroepIdentifier&gt;&lt;/NaamWaardeTuple&gt;</v>
      </c>
    </row>
    <row r="24" spans="2:10" ht="30">
      <c r="B24" s="152" t="s">
        <v>286</v>
      </c>
      <c r="C24" s="23"/>
      <c r="D24" s="65">
        <f>SUM(D21:D23)</f>
        <v>0</v>
      </c>
      <c r="F24" s="90" t="s">
        <v>216</v>
      </c>
      <c r="G24" s="73" t="s">
        <v>301</v>
      </c>
      <c r="H24" s="14">
        <f t="shared" ref="H24" si="10">D24</f>
        <v>0</v>
      </c>
      <c r="I24" s="118" t="s">
        <v>162</v>
      </c>
      <c r="J24" s="118" t="str">
        <f t="shared" ref="J24" si="11">CONCATENATE("&lt;NaamWaardeTuple&gt;&lt;Naam&gt;",G24,"&lt;/Naam&gt;&lt;Waarde&gt;",H24,"&lt;/Waarde&gt;&lt;Type&gt;",I24,"&lt;/Type&gt;&lt;Beschrijving&gt;",B24,"&lt;/Beschrijving&gt;&lt;GroepIdentifier&gt;Bieden ondersteuning bij orientatie op werkmogelijkheden&lt;/GroepIdentifier&gt;&lt;/NaamWaardeTuple&gt;")</f>
        <v>&lt;NaamWaardeTuple&gt;&lt;Naam&gt;E_BGR_AanvraagPrognose&lt;/Naam&gt;&lt;Waarde&gt;0&lt;/Waarde&gt;&lt;Type&gt;currency&lt;/Type&gt;&lt;Beschrijving&gt;Totale begrote kosten&lt;/Beschrijving&gt;&lt;GroepIdentifier&gt;Bieden ondersteuning bij orientatie op werkmogelijkheden&lt;/GroepIdentifier&gt;&lt;/NaamWaardeTuple&gt;</v>
      </c>
    </row>
    <row r="27" spans="2:10" ht="37.5" customHeight="1">
      <c r="B27" s="169"/>
      <c r="C27" s="170"/>
      <c r="D27" s="168"/>
      <c r="F27" s="155" t="str">
        <f>IF(LEN(B27)&gt;0,"","Kies activiteit in blauwe balk")</f>
        <v>Kies activiteit in blauwe balk</v>
      </c>
      <c r="G27" s="44" t="s">
        <v>299</v>
      </c>
      <c r="H27" s="44">
        <f>B27</f>
        <v>0</v>
      </c>
      <c r="I27" s="44" t="s">
        <v>159</v>
      </c>
      <c r="J27" s="44" t="str">
        <f>CONCATENATE("&lt;NaamWaardeTuple&gt;&lt;Naam&gt;",G27,"&lt;/Naam&gt;&lt;Waarde&gt;",H27,"&lt;/Waarde&gt;&lt;Type&gt;",I27,"&lt;/Type&gt;&lt;Beschrijving&gt;",B27,"&lt;/Beschrijving&gt;&lt;GroepIdentifier&gt;Bieden ondersteuning bij orientatie loopbaanmogelijkheden&lt;/GroepIdentifier&gt;&lt;/NaamWaardeTuple&gt;")</f>
        <v>&lt;NaamWaardeTuple&gt;&lt;Naam&gt;E_BGR_Activiteit&lt;/Naam&gt;&lt;Waarde&gt;0&lt;/Waarde&gt;&lt;Type&gt;string&lt;/Type&gt;&lt;Beschrijving&gt;&lt;/Beschrijving&gt;&lt;GroepIdentifier&gt;Bieden ondersteuning bij orientatie loopbaanmogelijkheden&lt;/GroepIdentifier&gt;&lt;/NaamWaardeTuple&gt;</v>
      </c>
    </row>
    <row r="28" spans="2:10" ht="75">
      <c r="B28" s="24" t="s">
        <v>193</v>
      </c>
      <c r="C28" s="25" t="b">
        <f>IF(LEN(D28)&gt;0,IF(LEN(D28)&lt;=4000,TRUE,FALSE),FALSE)</f>
        <v>0</v>
      </c>
      <c r="D28" s="15"/>
      <c r="F28" s="133" t="s">
        <v>267</v>
      </c>
      <c r="G28" s="73" t="s">
        <v>300</v>
      </c>
      <c r="H28" s="14">
        <f>D28</f>
        <v>0</v>
      </c>
      <c r="I28" s="44" t="s">
        <v>159</v>
      </c>
      <c r="J28" s="44" t="str">
        <f>CONCATENATE("&lt;NaamWaardeTuple&gt;&lt;Naam&gt;",G28,"&lt;/Naam&gt;&lt;Waarde&gt;",H28,"&lt;/Waarde&gt;&lt;Type&gt;",I28,"&lt;/Type&gt;&lt;Beschrijving&gt;",B28,"&lt;/Beschrijving&gt;&lt;GroepIdentifier&gt;Bieden ondersteuning bij orientatie loopbaanmogelijkheden&lt;/GroepIdentifier&gt;&lt;/NaamWaardeTuple&gt;")</f>
        <v>&lt;NaamWaardeTuple&gt;&lt;Naam&gt;E_BGR_Omschrijving&lt;/Naam&gt;&lt;Waarde&gt;0&lt;/Waarde&gt;&lt;Type&gt;string&lt;/Type&gt;&lt;Beschrijving&gt;Omschrijving van de activiteiten (max. 4000 posities*)&lt;/Beschrijving&gt;&lt;GroepIdentifier&gt;Bieden ondersteuning bij orientatie loopbaanmogelijkheden&lt;/GroepIdentifier&gt;&lt;/NaamWaardeTuple&gt;</v>
      </c>
    </row>
    <row r="29" spans="2:10" ht="90">
      <c r="B29" s="24" t="s">
        <v>17</v>
      </c>
      <c r="C29" s="25" t="b">
        <f>IF(LEN(D29)&gt;0,IF(LEN(D29)&lt;=4000,TRUE,FALSE),FALSE)</f>
        <v>0</v>
      </c>
      <c r="D29" s="15"/>
      <c r="F29" s="133" t="s">
        <v>268</v>
      </c>
      <c r="G29" s="73"/>
      <c r="H29" s="14"/>
    </row>
    <row r="30" spans="2:10" ht="105">
      <c r="B30" s="124" t="s">
        <v>209</v>
      </c>
      <c r="C30" s="25" t="b">
        <f>IF(LEN(D30)&gt;0,IF(LEN(D30)&lt;=4000,TRUE,FALSE),FALSE)</f>
        <v>0</v>
      </c>
      <c r="D30" s="15"/>
      <c r="F30" s="133" t="s">
        <v>269</v>
      </c>
      <c r="G30" s="73"/>
      <c r="H30" s="14"/>
    </row>
    <row r="31" spans="2:10" ht="105">
      <c r="B31" s="27" t="s">
        <v>18</v>
      </c>
      <c r="C31" s="25" t="b">
        <f>IF(LEN(D31)&gt;0,IF(LEN(D31)&lt;=4000,TRUE,FALSE),FALSE)</f>
        <v>0</v>
      </c>
      <c r="D31" s="15"/>
      <c r="F31" s="133" t="s">
        <v>270</v>
      </c>
      <c r="G31" s="73"/>
      <c r="H31" s="14"/>
    </row>
    <row r="32" spans="2:10" ht="45">
      <c r="B32" s="158" t="s">
        <v>287</v>
      </c>
      <c r="C32" s="25" t="b">
        <f>IF(D32&gt;0,TRUE,FALSE)</f>
        <v>0</v>
      </c>
      <c r="D32" s="126"/>
      <c r="F32" s="141" t="s">
        <v>273</v>
      </c>
      <c r="G32" s="73" t="s">
        <v>308</v>
      </c>
      <c r="H32" s="14">
        <f t="shared" ref="H30:H32" si="12">D32</f>
        <v>0</v>
      </c>
      <c r="I32" s="118" t="s">
        <v>161</v>
      </c>
      <c r="J32" s="118" t="str">
        <f t="shared" ref="J30:J36" si="13">CONCATENATE("&lt;NaamWaardeTuple&gt;&lt;Naam&gt;",G32,"&lt;/Naam&gt;&lt;Waarde&gt;",H32,"&lt;/Waarde&gt;&lt;Type&gt;",I32,"&lt;/Type&gt;&lt;Beschrijving&gt;",B32,"&lt;/Beschrijving&gt;&lt;GroepIdentifier&gt;Bieden ondersteuning bij orientatie loopbaanmogelijkheden&lt;/GroepIdentifier&gt;&lt;/NaamWaardeTuple&gt;")</f>
        <v>&lt;NaamWaardeTuple&gt;&lt;Naam&gt;E_AantalDeeln&lt;/Naam&gt;&lt;Waarde&gt;0&lt;/Waarde&gt;&lt;Type&gt;integer&lt;/Type&gt;&lt;Beschrijving&gt;Aantal beoogde deelnemers&lt;/Beschrijving&gt;&lt;GroepIdentifier&gt;Bieden ondersteuning bij orientatie loopbaanmogelijkheden&lt;/GroepIdentifier&gt;&lt;/NaamWaardeTuple&gt;</v>
      </c>
    </row>
    <row r="33" spans="2:10" ht="90">
      <c r="B33" s="66" t="s">
        <v>194</v>
      </c>
      <c r="C33" s="25" t="b">
        <f>IF(LEN(D33)&lt;&gt;0,TRUE,FALSE)</f>
        <v>0</v>
      </c>
      <c r="D33" s="64"/>
      <c r="F33" s="141" t="s">
        <v>284</v>
      </c>
      <c r="G33" s="73" t="s">
        <v>305</v>
      </c>
      <c r="H33" s="14">
        <f>D35</f>
        <v>0</v>
      </c>
      <c r="I33" s="118" t="s">
        <v>162</v>
      </c>
      <c r="J33" s="118" t="str">
        <f t="shared" si="13"/>
        <v>&lt;NaamWaardeTuple&gt;&lt;Naam&gt;E_BGR_Loonkost&lt;/Naam&gt;&lt;Waarde&gt;0&lt;/Waarde&gt;&lt;Type&gt;currency&lt;/Type&gt;&lt;Beschrijving&gt;Begrote loonkosten&lt;/Beschrijving&gt;&lt;GroepIdentifier&gt;Bieden ondersteuning bij orientatie loopbaanmogelijkheden&lt;/GroepIdentifier&gt;&lt;/NaamWaardeTuple&gt;</v>
      </c>
    </row>
    <row r="34" spans="2:10" ht="60">
      <c r="B34" s="151" t="s">
        <v>282</v>
      </c>
      <c r="C34" s="25" t="b">
        <f>IF(LEN(D34)&lt;&gt;0,TRUE,FALSE)</f>
        <v>0</v>
      </c>
      <c r="D34" s="64"/>
      <c r="F34" s="141" t="s">
        <v>285</v>
      </c>
      <c r="G34" s="73" t="s">
        <v>306</v>
      </c>
      <c r="H34" s="14">
        <f>D36</f>
        <v>0</v>
      </c>
      <c r="I34" s="118" t="s">
        <v>162</v>
      </c>
      <c r="J34" s="118" t="str">
        <f t="shared" ref="J34" si="14">CONCATENATE("&lt;NaamWaardeTuple&gt;&lt;Naam&gt;",G34,"&lt;/Naam&gt;&lt;Waarde&gt;",H34,"&lt;/Waarde&gt;&lt;Type&gt;",I34,"&lt;/Type&gt;&lt;Beschrijving&gt;",B34,"&lt;/Beschrijving&gt;&lt;GroepIdentifier&gt;Bieden ondersteuning bij orientatie loopbaanmogelijkheden&lt;/GroepIdentifier&gt;&lt;/NaamWaardeTuple&gt;")</f>
        <v>&lt;NaamWaardeTuple&gt;&lt;Naam&gt;E_BGR_Vrijwkost&lt;/Naam&gt;&lt;Waarde&gt;0&lt;/Waarde&gt;&lt;Type&gt;currency&lt;/Type&gt;&lt;Beschrijving&gt;Vrijwilligerskosten&lt;/Beschrijving&gt;&lt;GroepIdentifier&gt;Bieden ondersteuning bij orientatie loopbaanmogelijkheden&lt;/GroepIdentifier&gt;&lt;/NaamWaardeTuple&gt;</v>
      </c>
    </row>
    <row r="35" spans="2:10" ht="60">
      <c r="B35" s="159" t="s">
        <v>210</v>
      </c>
      <c r="C35" s="25" t="b">
        <f>IF(LEN(D35)&lt;&gt;0,TRUE,FALSE)</f>
        <v>0</v>
      </c>
      <c r="D35" s="64"/>
      <c r="F35" s="134" t="s">
        <v>215</v>
      </c>
      <c r="G35" s="73" t="s">
        <v>307</v>
      </c>
      <c r="H35" s="14">
        <f>D36</f>
        <v>0</v>
      </c>
      <c r="I35" s="118" t="s">
        <v>162</v>
      </c>
      <c r="J35" s="118" t="str">
        <f t="shared" si="13"/>
        <v>&lt;NaamWaardeTuple&gt;&lt;Naam&gt;E_BGR_Externkost&lt;/Naam&gt;&lt;Waarde&gt;0&lt;/Waarde&gt;&lt;Type&gt;currency&lt;/Type&gt;&lt;Beschrijving&gt;Begrote externe kosten&lt;/Beschrijving&gt;&lt;GroepIdentifier&gt;Bieden ondersteuning bij orientatie loopbaanmogelijkheden&lt;/GroepIdentifier&gt;&lt;/NaamWaardeTuple&gt;</v>
      </c>
    </row>
    <row r="36" spans="2:10" ht="30">
      <c r="B36" s="152" t="s">
        <v>286</v>
      </c>
      <c r="C36" s="23"/>
      <c r="D36" s="65">
        <f>SUM(D33:D35)</f>
        <v>0</v>
      </c>
      <c r="F36" s="90" t="s">
        <v>216</v>
      </c>
      <c r="G36" s="73" t="s">
        <v>301</v>
      </c>
      <c r="H36" s="14">
        <f>D38</f>
        <v>0</v>
      </c>
      <c r="I36" s="118" t="s">
        <v>162</v>
      </c>
      <c r="J36" s="118" t="str">
        <f t="shared" si="13"/>
        <v>&lt;NaamWaardeTuple&gt;&lt;Naam&gt;E_BGR_AanvraagPrognose&lt;/Naam&gt;&lt;Waarde&gt;0&lt;/Waarde&gt;&lt;Type&gt;currency&lt;/Type&gt;&lt;Beschrijving&gt;Totale begrote kosten&lt;/Beschrijving&gt;&lt;GroepIdentifier&gt;Bieden ondersteuning bij orientatie loopbaanmogelijkheden&lt;/GroepIdentifier&gt;&lt;/NaamWaardeTuple&gt;</v>
      </c>
    </row>
    <row r="37" spans="2:10" ht="18.75">
      <c r="B37" s="104"/>
      <c r="C37" s="104"/>
      <c r="D37" s="105"/>
      <c r="F37" s="90"/>
      <c r="G37" s="73"/>
      <c r="H37" s="14"/>
    </row>
    <row r="39" spans="2:10" ht="37.5" customHeight="1">
      <c r="B39" s="169"/>
      <c r="C39" s="170"/>
      <c r="D39" s="168"/>
      <c r="F39" s="155" t="str">
        <f>IF(LEN(B39)&gt;0,"","Kies activiteit in blauwe balk")</f>
        <v>Kies activiteit in blauwe balk</v>
      </c>
      <c r="G39" s="44" t="s">
        <v>299</v>
      </c>
      <c r="H39" s="44">
        <f>B39</f>
        <v>0</v>
      </c>
      <c r="I39" s="44" t="s">
        <v>159</v>
      </c>
      <c r="J39" s="44" t="str">
        <f>CONCATENATE("&lt;NaamWaardeTuple&gt;&lt;Naam&gt;",G39,"&lt;/Naam&gt;&lt;Waarde&gt;",H39,"&lt;/Waarde&gt;&lt;Type&gt;",I39,"&lt;/Type&gt;&lt;Beschrijving&gt;",B39,"&lt;/Beschrijving&gt;&lt;GroepIdentifier&gt;Om- of bijscholing&lt;/GroepIdentifier&gt;&lt;/NaamWaardeTuple&gt;")</f>
        <v>&lt;NaamWaardeTuple&gt;&lt;Naam&gt;E_BGR_Activiteit&lt;/Naam&gt;&lt;Waarde&gt;0&lt;/Waarde&gt;&lt;Type&gt;string&lt;/Type&gt;&lt;Beschrijving&gt;&lt;/Beschrijving&gt;&lt;GroepIdentifier&gt;Om- of bijscholing&lt;/GroepIdentifier&gt;&lt;/NaamWaardeTuple&gt;</v>
      </c>
    </row>
    <row r="40" spans="2:10" ht="75">
      <c r="B40" s="24" t="s">
        <v>193</v>
      </c>
      <c r="C40" s="25" t="b">
        <f>IF(LEN(D40)&gt;0,IF(LEN(D40)&lt;=4000,TRUE,FALSE),FALSE)</f>
        <v>0</v>
      </c>
      <c r="D40" s="15"/>
      <c r="F40" s="133" t="s">
        <v>267</v>
      </c>
      <c r="G40" s="73" t="s">
        <v>300</v>
      </c>
      <c r="H40" s="14">
        <f>D40</f>
        <v>0</v>
      </c>
      <c r="I40" s="44" t="s">
        <v>159</v>
      </c>
      <c r="J40" s="44" t="str">
        <f>CONCATENATE("&lt;NaamWaardeTuple&gt;&lt;Naam&gt;",G40,"&lt;/Naam&gt;&lt;Waarde&gt;",H40,"&lt;/Waarde&gt;&lt;Type&gt;",I40,"&lt;/Type&gt;&lt;Beschrijving&gt;",B40,"&lt;/Beschrijving&gt;&lt;GroepIdentifier&gt;Om- of bijscholing&lt;/GroepIdentifier&gt;&lt;/NaamWaardeTuple&gt;")</f>
        <v>&lt;NaamWaardeTuple&gt;&lt;Naam&gt;E_BGR_Omschrijving&lt;/Naam&gt;&lt;Waarde&gt;0&lt;/Waarde&gt;&lt;Type&gt;string&lt;/Type&gt;&lt;Beschrijving&gt;Omschrijving van de activiteiten (max. 4000 posities*)&lt;/Beschrijving&gt;&lt;GroepIdentifier&gt;Om- of bijscholing&lt;/GroepIdentifier&gt;&lt;/NaamWaardeTuple&gt;</v>
      </c>
    </row>
    <row r="41" spans="2:10" ht="90">
      <c r="B41" s="24" t="s">
        <v>17</v>
      </c>
      <c r="C41" s="25" t="b">
        <f>IF(LEN(D41)&gt;0,IF(LEN(D41)&lt;=4000,TRUE,FALSE),FALSE)</f>
        <v>0</v>
      </c>
      <c r="D41" s="15"/>
      <c r="F41" s="133" t="s">
        <v>268</v>
      </c>
      <c r="G41" s="73"/>
      <c r="H41" s="14"/>
    </row>
    <row r="42" spans="2:10" ht="105">
      <c r="B42" s="124" t="s">
        <v>209</v>
      </c>
      <c r="C42" s="25" t="b">
        <f>IF(LEN(D42)&gt;0,IF(LEN(D42)&lt;=4000,TRUE,FALSE),FALSE)</f>
        <v>0</v>
      </c>
      <c r="D42" s="15"/>
      <c r="F42" s="133" t="s">
        <v>269</v>
      </c>
      <c r="G42" s="73"/>
      <c r="H42" s="14"/>
    </row>
    <row r="43" spans="2:10" ht="105">
      <c r="B43" s="27" t="s">
        <v>18</v>
      </c>
      <c r="C43" s="25" t="b">
        <f>IF(LEN(D43)&gt;0,IF(LEN(D43)&lt;=4000,TRUE,FALSE),FALSE)</f>
        <v>0</v>
      </c>
      <c r="D43" s="15"/>
      <c r="F43" s="133" t="s">
        <v>270</v>
      </c>
      <c r="G43" s="73"/>
      <c r="H43" s="14"/>
    </row>
    <row r="44" spans="2:10" ht="45">
      <c r="B44" s="158" t="s">
        <v>287</v>
      </c>
      <c r="C44" s="25" t="b">
        <f>IF(D44&gt;0,TRUE,FALSE)</f>
        <v>0</v>
      </c>
      <c r="D44" s="126"/>
      <c r="F44" s="141" t="s">
        <v>273</v>
      </c>
      <c r="G44" s="73" t="s">
        <v>308</v>
      </c>
      <c r="H44" s="14">
        <f t="shared" ref="H42:H44" si="15">D44</f>
        <v>0</v>
      </c>
      <c r="I44" s="118" t="s">
        <v>161</v>
      </c>
      <c r="J44" s="118" t="str">
        <f t="shared" ref="J42:J48" si="16">CONCATENATE("&lt;NaamWaardeTuple&gt;&lt;Naam&gt;",G44,"&lt;/Naam&gt;&lt;Waarde&gt;",H44,"&lt;/Waarde&gt;&lt;Type&gt;",I44,"&lt;/Type&gt;&lt;Beschrijving&gt;",B44,"&lt;/Beschrijving&gt;&lt;GroepIdentifier&gt;Om- of bijscholing&lt;/GroepIdentifier&gt;&lt;/NaamWaardeTuple&gt;")</f>
        <v>&lt;NaamWaardeTuple&gt;&lt;Naam&gt;E_AantalDeeln&lt;/Naam&gt;&lt;Waarde&gt;0&lt;/Waarde&gt;&lt;Type&gt;integer&lt;/Type&gt;&lt;Beschrijving&gt;Aantal beoogde deelnemers&lt;/Beschrijving&gt;&lt;GroepIdentifier&gt;Om- of bijscholing&lt;/GroepIdentifier&gt;&lt;/NaamWaardeTuple&gt;</v>
      </c>
    </row>
    <row r="45" spans="2:10" ht="90">
      <c r="B45" s="66" t="s">
        <v>194</v>
      </c>
      <c r="C45" s="25" t="b">
        <f>IF(LEN(D45)&lt;&gt;0,TRUE,FALSE)</f>
        <v>0</v>
      </c>
      <c r="D45" s="64"/>
      <c r="F45" s="141" t="s">
        <v>284</v>
      </c>
      <c r="G45" s="73" t="s">
        <v>305</v>
      </c>
      <c r="H45" s="14">
        <f>D47</f>
        <v>0</v>
      </c>
      <c r="I45" s="118" t="s">
        <v>162</v>
      </c>
      <c r="J45" s="118" t="str">
        <f t="shared" si="16"/>
        <v>&lt;NaamWaardeTuple&gt;&lt;Naam&gt;E_BGR_Loonkost&lt;/Naam&gt;&lt;Waarde&gt;0&lt;/Waarde&gt;&lt;Type&gt;currency&lt;/Type&gt;&lt;Beschrijving&gt;Begrote loonkosten&lt;/Beschrijving&gt;&lt;GroepIdentifier&gt;Om- of bijscholing&lt;/GroepIdentifier&gt;&lt;/NaamWaardeTuple&gt;</v>
      </c>
    </row>
    <row r="46" spans="2:10" ht="60">
      <c r="B46" s="151" t="s">
        <v>282</v>
      </c>
      <c r="C46" s="25" t="b">
        <f>IF(LEN(D46)&lt;&gt;0,TRUE,FALSE)</f>
        <v>0</v>
      </c>
      <c r="D46" s="64"/>
      <c r="F46" s="141" t="s">
        <v>285</v>
      </c>
      <c r="G46" s="73" t="s">
        <v>306</v>
      </c>
      <c r="H46" s="14">
        <f>D48</f>
        <v>0</v>
      </c>
      <c r="I46" s="118" t="s">
        <v>162</v>
      </c>
      <c r="J46" s="118" t="str">
        <f t="shared" ref="J46" si="17">CONCATENATE("&lt;NaamWaardeTuple&gt;&lt;Naam&gt;",G46,"&lt;/Naam&gt;&lt;Waarde&gt;",H46,"&lt;/Waarde&gt;&lt;Type&gt;",I46,"&lt;/Type&gt;&lt;Beschrijving&gt;",B46,"&lt;/Beschrijving&gt;&lt;GroepIdentifier&gt;Om- of bijscholing&lt;/GroepIdentifier&gt;&lt;/NaamWaardeTuple&gt;")</f>
        <v>&lt;NaamWaardeTuple&gt;&lt;Naam&gt;E_BGR_Vrijwkost&lt;/Naam&gt;&lt;Waarde&gt;0&lt;/Waarde&gt;&lt;Type&gt;currency&lt;/Type&gt;&lt;Beschrijving&gt;Vrijwilligerskosten&lt;/Beschrijving&gt;&lt;GroepIdentifier&gt;Om- of bijscholing&lt;/GroepIdentifier&gt;&lt;/NaamWaardeTuple&gt;</v>
      </c>
    </row>
    <row r="47" spans="2:10" ht="60">
      <c r="B47" s="159" t="s">
        <v>210</v>
      </c>
      <c r="C47" s="25" t="b">
        <f>IF(LEN(D47)&lt;&gt;0,TRUE,FALSE)</f>
        <v>0</v>
      </c>
      <c r="D47" s="64"/>
      <c r="F47" s="134" t="s">
        <v>215</v>
      </c>
      <c r="G47" s="73" t="s">
        <v>307</v>
      </c>
      <c r="H47" s="14">
        <f>D48</f>
        <v>0</v>
      </c>
      <c r="I47" s="118" t="s">
        <v>162</v>
      </c>
      <c r="J47" s="118" t="str">
        <f t="shared" si="16"/>
        <v>&lt;NaamWaardeTuple&gt;&lt;Naam&gt;E_BGR_Externkost&lt;/Naam&gt;&lt;Waarde&gt;0&lt;/Waarde&gt;&lt;Type&gt;currency&lt;/Type&gt;&lt;Beschrijving&gt;Begrote externe kosten&lt;/Beschrijving&gt;&lt;GroepIdentifier&gt;Om- of bijscholing&lt;/GroepIdentifier&gt;&lt;/NaamWaardeTuple&gt;</v>
      </c>
    </row>
    <row r="48" spans="2:10" ht="30">
      <c r="B48" s="152" t="s">
        <v>286</v>
      </c>
      <c r="C48" s="23"/>
      <c r="D48" s="65">
        <f>SUM(D45:D47)</f>
        <v>0</v>
      </c>
      <c r="F48" s="90" t="s">
        <v>216</v>
      </c>
      <c r="G48" s="73" t="s">
        <v>301</v>
      </c>
      <c r="H48" s="14">
        <f>D49</f>
        <v>0</v>
      </c>
      <c r="I48" s="118" t="s">
        <v>162</v>
      </c>
      <c r="J48" s="118" t="str">
        <f t="shared" si="16"/>
        <v>&lt;NaamWaardeTuple&gt;&lt;Naam&gt;E_BGR_AanvraagPrognose&lt;/Naam&gt;&lt;Waarde&gt;0&lt;/Waarde&gt;&lt;Type&gt;currency&lt;/Type&gt;&lt;Beschrijving&gt;Totale begrote kosten&lt;/Beschrijving&gt;&lt;GroepIdentifier&gt;Om- of bijscholing&lt;/GroepIdentifier&gt;&lt;/NaamWaardeTuple&gt;</v>
      </c>
    </row>
    <row r="51" spans="2:10" ht="37.5" customHeight="1">
      <c r="B51" s="169"/>
      <c r="C51" s="170"/>
      <c r="D51" s="168"/>
      <c r="F51" s="155" t="str">
        <f>IF(LEN(B51)&gt;0,"","Kies activiteit in blauwe balk")</f>
        <v>Kies activiteit in blauwe balk</v>
      </c>
      <c r="G51" s="44" t="s">
        <v>299</v>
      </c>
      <c r="H51" s="44">
        <f>B51</f>
        <v>0</v>
      </c>
      <c r="I51" s="44" t="s">
        <v>159</v>
      </c>
      <c r="J51" s="44" t="str">
        <f>CONCATENATE("&lt;NaamWaardeTuple&gt;&lt;Naam&gt;",G51,"&lt;/Naam&gt;&lt;Waarde&gt;",H51,"&lt;/Waarde&gt;&lt;Type&gt;",I51,"&lt;/Type&gt;&lt;Beschrijving&gt;",B51,"&lt;/Beschrijving&gt;&lt;GroepIdentifier&gt;Om- of bijscholing&lt;/GroepIdentifier&gt;&lt;/NaamWaardeTuple&gt;")</f>
        <v>&lt;NaamWaardeTuple&gt;&lt;Naam&gt;E_BGR_Activiteit&lt;/Naam&gt;&lt;Waarde&gt;0&lt;/Waarde&gt;&lt;Type&gt;string&lt;/Type&gt;&lt;Beschrijving&gt;&lt;/Beschrijving&gt;&lt;GroepIdentifier&gt;Om- of bijscholing&lt;/GroepIdentifier&gt;&lt;/NaamWaardeTuple&gt;</v>
      </c>
    </row>
    <row r="52" spans="2:10" ht="75">
      <c r="B52" s="24" t="s">
        <v>193</v>
      </c>
      <c r="C52" s="25" t="b">
        <f>IF(LEN(D52)&gt;0,IF(LEN(D52)&lt;=4000,TRUE,FALSE),FALSE)</f>
        <v>0</v>
      </c>
      <c r="D52" s="15"/>
      <c r="F52" s="133" t="s">
        <v>267</v>
      </c>
      <c r="G52" s="73" t="s">
        <v>300</v>
      </c>
      <c r="H52" s="14">
        <f>D52</f>
        <v>0</v>
      </c>
      <c r="I52" s="44" t="s">
        <v>159</v>
      </c>
      <c r="J52" s="44" t="str">
        <f>CONCATENATE("&lt;NaamWaardeTuple&gt;&lt;Naam&gt;",G52,"&lt;/Naam&gt;&lt;Waarde&gt;",H52,"&lt;/Waarde&gt;&lt;Type&gt;",I52,"&lt;/Type&gt;&lt;Beschrijving&gt;",B52,"&lt;/Beschrijving&gt;&lt;GroepIdentifier&gt;Om- of bijscholing&lt;/GroepIdentifier&gt;&lt;/NaamWaardeTuple&gt;")</f>
        <v>&lt;NaamWaardeTuple&gt;&lt;Naam&gt;E_BGR_Omschrijving&lt;/Naam&gt;&lt;Waarde&gt;0&lt;/Waarde&gt;&lt;Type&gt;string&lt;/Type&gt;&lt;Beschrijving&gt;Omschrijving van de activiteiten (max. 4000 posities*)&lt;/Beschrijving&gt;&lt;GroepIdentifier&gt;Om- of bijscholing&lt;/GroepIdentifier&gt;&lt;/NaamWaardeTuple&gt;</v>
      </c>
    </row>
    <row r="53" spans="2:10" ht="90">
      <c r="B53" s="24" t="s">
        <v>17</v>
      </c>
      <c r="C53" s="25" t="b">
        <f>IF(LEN(D53)&gt;0,IF(LEN(D53)&lt;=4000,TRUE,FALSE),FALSE)</f>
        <v>0</v>
      </c>
      <c r="D53" s="15"/>
      <c r="F53" s="133" t="s">
        <v>268</v>
      </c>
      <c r="G53" s="73"/>
      <c r="H53" s="14"/>
    </row>
    <row r="54" spans="2:10" ht="105">
      <c r="B54" s="124" t="s">
        <v>209</v>
      </c>
      <c r="C54" s="25" t="b">
        <f>IF(LEN(D54)&gt;0,IF(LEN(D54)&lt;=4000,TRUE,FALSE),FALSE)</f>
        <v>0</v>
      </c>
      <c r="D54" s="15"/>
      <c r="F54" s="133" t="s">
        <v>269</v>
      </c>
      <c r="G54" s="73"/>
      <c r="H54" s="14"/>
    </row>
    <row r="55" spans="2:10" ht="105">
      <c r="B55" s="27" t="s">
        <v>18</v>
      </c>
      <c r="C55" s="25" t="b">
        <f>IF(LEN(D55)&gt;0,IF(LEN(D55)&lt;=4000,TRUE,FALSE),FALSE)</f>
        <v>0</v>
      </c>
      <c r="D55" s="15"/>
      <c r="F55" s="133" t="s">
        <v>270</v>
      </c>
      <c r="G55" s="73"/>
      <c r="H55" s="14"/>
    </row>
    <row r="56" spans="2:10" ht="45">
      <c r="B56" s="158" t="s">
        <v>287</v>
      </c>
      <c r="C56" s="25" t="b">
        <f>IF(D56&gt;0,TRUE,FALSE)</f>
        <v>0</v>
      </c>
      <c r="D56" s="126"/>
      <c r="F56" s="141" t="s">
        <v>273</v>
      </c>
      <c r="G56" s="73" t="s">
        <v>308</v>
      </c>
      <c r="H56" s="14">
        <f t="shared" ref="H54:H56" si="18">D56</f>
        <v>0</v>
      </c>
      <c r="I56" s="118" t="s">
        <v>161</v>
      </c>
      <c r="J56" s="118" t="str">
        <f t="shared" ref="J54:J60" si="19">CONCATENATE("&lt;NaamWaardeTuple&gt;&lt;Naam&gt;",G56,"&lt;/Naam&gt;&lt;Waarde&gt;",H56,"&lt;/Waarde&gt;&lt;Type&gt;",I56,"&lt;/Type&gt;&lt;Beschrijving&gt;",B56,"&lt;/Beschrijving&gt;&lt;GroepIdentifier&gt;Doorverwijzen naar gespecialiseerde dienstverleners &lt;/GroepIdentifier&gt;&lt;/NaamWaardeTuple&gt;")</f>
        <v>&lt;NaamWaardeTuple&gt;&lt;Naam&gt;E_AantalDeeln&lt;/Naam&gt;&lt;Waarde&gt;0&lt;/Waarde&gt;&lt;Type&gt;integer&lt;/Type&gt;&lt;Beschrijving&gt;Aantal beoogde deelnemers&lt;/Beschrijving&gt;&lt;GroepIdentifier&gt;Doorverwijzen naar gespecialiseerde dienstverleners &lt;/GroepIdentifier&gt;&lt;/NaamWaardeTuple&gt;</v>
      </c>
    </row>
    <row r="57" spans="2:10" ht="90">
      <c r="B57" s="66" t="s">
        <v>194</v>
      </c>
      <c r="C57" s="25" t="b">
        <f>IF(LEN(D57)&lt;&gt;0,TRUE,FALSE)</f>
        <v>0</v>
      </c>
      <c r="D57" s="64"/>
      <c r="F57" s="141" t="s">
        <v>284</v>
      </c>
      <c r="G57" s="73" t="s">
        <v>305</v>
      </c>
      <c r="H57" s="14">
        <f t="shared" ref="H57" si="20">D57</f>
        <v>0</v>
      </c>
      <c r="I57" s="118" t="s">
        <v>162</v>
      </c>
      <c r="J57" s="118" t="str">
        <f t="shared" si="19"/>
        <v>&lt;NaamWaardeTuple&gt;&lt;Naam&gt;E_BGR_Loonkost&lt;/Naam&gt;&lt;Waarde&gt;0&lt;/Waarde&gt;&lt;Type&gt;currency&lt;/Type&gt;&lt;Beschrijving&gt;Begrote loonkosten&lt;/Beschrijving&gt;&lt;GroepIdentifier&gt;Doorverwijzen naar gespecialiseerde dienstverleners &lt;/GroepIdentifier&gt;&lt;/NaamWaardeTuple&gt;</v>
      </c>
    </row>
    <row r="58" spans="2:10" ht="60">
      <c r="B58" s="151" t="s">
        <v>282</v>
      </c>
      <c r="C58" s="25" t="b">
        <f>IF(LEN(D58)&lt;&gt;0,TRUE,FALSE)</f>
        <v>0</v>
      </c>
      <c r="D58" s="64"/>
      <c r="F58" s="141" t="s">
        <v>285</v>
      </c>
      <c r="G58" s="73" t="s">
        <v>306</v>
      </c>
      <c r="H58" s="14">
        <f>D59</f>
        <v>0</v>
      </c>
      <c r="I58" s="118" t="s">
        <v>162</v>
      </c>
      <c r="J58" s="118" t="str">
        <f t="shared" si="19"/>
        <v>&lt;NaamWaardeTuple&gt;&lt;Naam&gt;E_BGR_Vrijwkost&lt;/Naam&gt;&lt;Waarde&gt;0&lt;/Waarde&gt;&lt;Type&gt;currency&lt;/Type&gt;&lt;Beschrijving&gt;Vrijwilligerskosten&lt;/Beschrijving&gt;&lt;GroepIdentifier&gt;Doorverwijzen naar gespecialiseerde dienstverleners &lt;/GroepIdentifier&gt;&lt;/NaamWaardeTuple&gt;</v>
      </c>
    </row>
    <row r="59" spans="2:10" ht="60">
      <c r="B59" s="159" t="s">
        <v>210</v>
      </c>
      <c r="C59" s="25" t="b">
        <f>IF(LEN(D59)&lt;&gt;0,TRUE,FALSE)</f>
        <v>0</v>
      </c>
      <c r="D59" s="64"/>
      <c r="F59" s="134" t="s">
        <v>215</v>
      </c>
      <c r="G59" s="73" t="s">
        <v>307</v>
      </c>
      <c r="H59" s="14">
        <f>D60</f>
        <v>0</v>
      </c>
      <c r="I59" s="118" t="s">
        <v>162</v>
      </c>
      <c r="J59" s="118" t="str">
        <f t="shared" si="19"/>
        <v>&lt;NaamWaardeTuple&gt;&lt;Naam&gt;E_BGR_Externkost&lt;/Naam&gt;&lt;Waarde&gt;0&lt;/Waarde&gt;&lt;Type&gt;currency&lt;/Type&gt;&lt;Beschrijving&gt;Begrote externe kosten&lt;/Beschrijving&gt;&lt;GroepIdentifier&gt;Doorverwijzen naar gespecialiseerde dienstverleners &lt;/GroepIdentifier&gt;&lt;/NaamWaardeTuple&gt;</v>
      </c>
    </row>
    <row r="60" spans="2:10" ht="30">
      <c r="B60" s="152" t="s">
        <v>286</v>
      </c>
      <c r="C60" s="23"/>
      <c r="D60" s="65">
        <f>SUM(D57:D59)</f>
        <v>0</v>
      </c>
      <c r="F60" s="90" t="s">
        <v>216</v>
      </c>
      <c r="G60" s="73" t="s">
        <v>301</v>
      </c>
      <c r="H60" s="14">
        <f>D61</f>
        <v>0</v>
      </c>
      <c r="I60" s="118" t="s">
        <v>162</v>
      </c>
      <c r="J60" s="118" t="str">
        <f t="shared" si="19"/>
        <v>&lt;NaamWaardeTuple&gt;&lt;Naam&gt;E_BGR_AanvraagPrognose&lt;/Naam&gt;&lt;Waarde&gt;0&lt;/Waarde&gt;&lt;Type&gt;currency&lt;/Type&gt;&lt;Beschrijving&gt;Totale begrote kosten&lt;/Beschrijving&gt;&lt;GroepIdentifier&gt;Doorverwijzen naar gespecialiseerde dienstverleners &lt;/GroepIdentifier&gt;&lt;/NaamWaardeTuple&gt;</v>
      </c>
    </row>
    <row r="61" spans="2:10">
      <c r="F61" s="90"/>
      <c r="I61" s="118"/>
      <c r="J61" s="118"/>
    </row>
  </sheetData>
  <sheetProtection password="DB49" sheet="1" objects="1" scenarios="1" selectLockedCells="1"/>
  <protectedRanges>
    <protectedRange password="9088" sqref="B3:D3 B9:C9 C5:D7 C32 C20 C44 C56 B11:C11 B15:D15 B27:D27 C10 C4 B39:D39 B51:D51 C8 C12 B35 B47 B59" name="Invoer"/>
    <protectedRange password="9088" sqref="D11:D12 D8:D9 D20 D32 D44 D56" name="Invoer_1_1"/>
    <protectedRange password="9088" sqref="B5 B7:B8 B20 B32 B44 B56" name="Invoer_4"/>
    <protectedRange password="9088" sqref="B17:D17 B21:C21 B23 C22:C23 C16 B19:D19 C18:D18" name="Invoer_4_1"/>
    <protectedRange password="9088" sqref="D21 D23" name="Invoer_1_1_1"/>
    <protectedRange password="9088" sqref="C29:D31 B33:C33 C34:C35 B37:C37 C28" name="Invoer_4_1_1"/>
    <protectedRange password="9088" sqref="D33 D35 D37" name="Invoer_1_1_1_1"/>
    <protectedRange password="9088" sqref="B29 B31" name="Invoer_4_2"/>
    <protectedRange password="9088" sqref="C41:D43 B45:C45 C53:D55 C46:C47 B57:C57 C58:C59 C40 C52" name="Invoer_4_1_2"/>
    <protectedRange password="9088" sqref="D45 D47 D57 D59" name="Invoer_1_1_1_1_1"/>
    <protectedRange password="9088" sqref="B41 B53 B43 B55" name="Invoer_4_3"/>
    <protectedRange password="9088" sqref="B4 B16 B28 B40 D4 D16 D28 D40 B52 D52" name="Invoer_2"/>
    <protectedRange password="9088" sqref="D10 D22 D34 D46 D58" name="Invoer_1_1_2"/>
    <protectedRange password="9088" sqref="C36" name="Invoer_5"/>
    <protectedRange password="9088" sqref="D36" name="Invoer_1_1_3"/>
    <protectedRange password="9088" sqref="C48 C60" name="Invoer_6"/>
    <protectedRange password="9088" sqref="D48 D60" name="Invoer_1_1_4"/>
    <protectedRange password="9088" sqref="C24" name="Invoer_7"/>
    <protectedRange password="9088" sqref="D24" name="Invoer_1_1_5"/>
    <protectedRange password="9088" sqref="B6" name="Invoer_4_3_1"/>
    <protectedRange password="9088" sqref="B18" name="Invoer_4_3_2"/>
    <protectedRange password="9088" sqref="B30" name="Invoer_4_3_3"/>
    <protectedRange password="9088" sqref="B42" name="Invoer_4_3_4"/>
    <protectedRange password="9088" sqref="B54" name="Invoer_4_3_5"/>
    <protectedRange password="9088" sqref="F8 F20 F32 F44 F56" name="Invoer_1"/>
    <protectedRange password="9088" sqref="B10 B22 B34 B46 B58" name="Invoer_8"/>
    <protectedRange password="9088" sqref="B12" name="Invoer_9"/>
    <protectedRange password="9088" sqref="B24" name="Invoer_10"/>
    <protectedRange password="9088" sqref="B36" name="Invoer_11"/>
    <protectedRange password="9088" sqref="B48" name="Invoer_12"/>
    <protectedRange password="9088" sqref="B60" name="Invoer_13"/>
  </protectedRanges>
  <mergeCells count="5">
    <mergeCell ref="B3:D3"/>
    <mergeCell ref="B15:D15"/>
    <mergeCell ref="B27:D27"/>
    <mergeCell ref="B39:D39"/>
    <mergeCell ref="B51:D51"/>
  </mergeCells>
  <conditionalFormatting sqref="C4:C11 C16:C23 C28:C35 C40:C47 C52:C59">
    <cfRule type="cellIs" dxfId="6" priority="131" stopIfTrue="1" operator="equal">
      <formula>FALSE</formula>
    </cfRule>
  </conditionalFormatting>
  <dataValidations count="3">
    <dataValidation operator="greaterThan" allowBlank="1" showInputMessage="1" showErrorMessage="1" sqref="D24 D60 D48 D12 D36:D37"/>
    <dataValidation type="decimal" operator="greaterThan" allowBlank="1" showInputMessage="1" showErrorMessage="1" sqref="D44:D47 D56:D59 D8:D11 D20:D23 D32:D35">
      <formula1>0</formula1>
    </dataValidation>
    <dataValidation type="list" allowBlank="1" showInputMessage="1" showErrorMessage="1" sqref="B3:D3 B51:D51 B39:D39 B27:D27 B15:D15">
      <formula1>Keuzelijst7</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dimension ref="B2:J25"/>
  <sheetViews>
    <sheetView showGridLines="0" zoomScale="80" zoomScaleNormal="80" workbookViewId="0">
      <selection activeCell="D3" sqref="D3"/>
    </sheetView>
  </sheetViews>
  <sheetFormatPr defaultRowHeight="15"/>
  <cols>
    <col min="2" max="2" width="120.7109375" customWidth="1"/>
    <col min="3" max="3" width="14.42578125" customWidth="1"/>
    <col min="4" max="4" width="8.7109375" customWidth="1"/>
    <col min="6" max="6" width="49.7109375" customWidth="1"/>
    <col min="7" max="7" width="28.140625" style="44" hidden="1" customWidth="1"/>
    <col min="8" max="10" width="9.140625" style="44" hidden="1" customWidth="1"/>
  </cols>
  <sheetData>
    <row r="2" spans="2:10" ht="18.75">
      <c r="B2" s="171" t="s">
        <v>19</v>
      </c>
      <c r="C2" s="172"/>
      <c r="D2" s="173"/>
      <c r="E2" s="11"/>
      <c r="F2" s="156"/>
      <c r="G2" s="3"/>
    </row>
    <row r="3" spans="2:10" ht="18.75">
      <c r="B3" s="26" t="s">
        <v>204</v>
      </c>
      <c r="C3" s="120"/>
      <c r="D3" s="85"/>
      <c r="E3" s="11"/>
      <c r="F3" s="98" t="s">
        <v>196</v>
      </c>
      <c r="G3" s="7" t="s">
        <v>205</v>
      </c>
      <c r="H3" s="14" t="str">
        <f>IF(D3="","NEE",D3)</f>
        <v>NEE</v>
      </c>
      <c r="I3" s="44" t="s">
        <v>159</v>
      </c>
      <c r="J3" s="44" t="str">
        <f>UPPER(CONCATENATE("&lt;NaamWaardeTuple&gt;&lt;Naam&gt;",G3,"&lt;/Naam&gt;&lt;Waarde&gt;",H3,"&lt;/Waarde&gt;&lt;Type&gt;",I3,"&lt;/Type&gt;&lt;Beschrijving&gt;",B3,"&lt;/Beschrijving&gt;&lt;GroepIdentifier&gt;Sectoren&lt;/GroepIdentifier&gt;&lt;/)NaamWaardeTuple&gt;"))</f>
        <v>&lt;NAAMWAARDETUPLE&gt;&lt;NAAM&gt;E_PRJ_SECTORALLES&lt;/NAAM&gt;&lt;WAARDE&gt;NEE&lt;/WAARDE&gt;&lt;TYPE&gt;STRING&lt;/TYPE&gt;&lt;BESCHRIJVING&gt;LANDELIJK / ALLE SECTOREN&lt;/BESCHRIJVING&gt;&lt;GROEPIDENTIFIER&gt;SECTOREN&lt;/GROEPIDENTIFIER&gt;&lt;/)NAAMWAARDETUPLE&gt;</v>
      </c>
    </row>
    <row r="4" spans="2:10" ht="18.75">
      <c r="B4" s="26" t="s">
        <v>20</v>
      </c>
      <c r="C4" s="18" t="str">
        <f>IF($D$3="JA",IF(D4="NEE","NEE","JA"),IF($D$3="","",IF(D4="JA","JA","NEE")))</f>
        <v/>
      </c>
      <c r="D4" s="85"/>
      <c r="E4" s="11"/>
      <c r="F4" s="147" t="str">
        <f>IF(COUNTIF(D3:D24,"JA")&gt;0,"","Minimaal 1 sector moet op ja gezet worden.")</f>
        <v>Minimaal 1 sector moet op ja gezet worden.</v>
      </c>
      <c r="G4" s="17" t="s">
        <v>21</v>
      </c>
      <c r="H4" s="14" t="str">
        <f t="shared" ref="H4:H24" si="0">IF(D4="",IF(AlleSectoren="JA","JA","NEE"),D4)</f>
        <v>NEE</v>
      </c>
      <c r="I4" s="44" t="s">
        <v>159</v>
      </c>
      <c r="J4" s="44" t="str">
        <f>UPPER(CONCATENATE("&lt;NaamWaardeTuple&gt;&lt;Naam&gt;",G4,"&lt;/Naam&gt;&lt;Waarde&gt;",H4,"&lt;/Waarde&gt;&lt;Type&gt;",I4,"&lt;/Type&gt;&lt;Beschrijving&gt;",B4,"&lt;/Beschrijving&gt;&lt;GroepIdentifier&gt;Sectoren&lt;/GroepIdentifier&gt;&lt;/)NaamWaardeTuple&gt;"))</f>
        <v>&lt;NAAMWAARDETUPLE&gt;&lt;NAAM&gt;E_PRJ_SECTORLANDBOUW&lt;/NAAM&gt;&lt;WAARDE&gt;NEE&lt;/WAARDE&gt;&lt;TYPE&gt;STRING&lt;/TYPE&gt;&lt;BESCHRIJVING&gt;LANDBOUW, BOSBOUW, VISSERIJ EN DELFSTOFFENWINNING&lt;/BESCHRIJVING&gt;&lt;GROEPIDENTIFIER&gt;SECTOREN&lt;/GROEPIDENTIFIER&gt;&lt;/)NAAMWAARDETUPLE&gt;</v>
      </c>
    </row>
    <row r="5" spans="2:10" ht="18.75">
      <c r="B5" s="26" t="s">
        <v>22</v>
      </c>
      <c r="C5" s="18" t="str">
        <f t="shared" ref="C5:C24" si="1">IF($D$3="JA",IF(D5="NEE","NEE","JA"),IF($D$3="","",IF(D5="JA","JA","NEE")))</f>
        <v/>
      </c>
      <c r="D5" s="81"/>
      <c r="E5" s="11"/>
      <c r="F5" s="142" t="s">
        <v>298</v>
      </c>
      <c r="G5" s="14" t="s">
        <v>23</v>
      </c>
      <c r="H5" s="14" t="str">
        <f t="shared" si="0"/>
        <v>NEE</v>
      </c>
      <c r="I5" s="44" t="s">
        <v>159</v>
      </c>
      <c r="J5" s="44" t="str">
        <f t="shared" ref="J5:J24" si="2">UPPER(CONCATENATE("&lt;NaamWaardeTuple&gt;&lt;Naam&gt;",G5,"&lt;/Naam&gt;&lt;Waarde&gt;",H5,"&lt;/Waarde&gt;&lt;Type&gt;",I5,"&lt;/Type&gt;&lt;Beschrijving&gt;",B5,"&lt;/Beschrijving&gt;&lt;GroepIdentifier&gt;Sectoren&lt;/GroepIdentifier&gt;&lt;/)NaamWaardeTuple&gt;"))</f>
        <v>&lt;NAAMWAARDETUPLE&gt;&lt;NAAM&gt;E_PRJ_SECTORPROCESINDUSTRIE&lt;/NAAM&gt;&lt;WAARDE&gt;NEE&lt;/WAARDE&gt;&lt;TYPE&gt;STRING&lt;/TYPE&gt;&lt;BESCHRIJVING&gt;PROCESINDUSTRIE&lt;/BESCHRIJVING&gt;&lt;GROEPIDENTIFIER&gt;SECTOREN&lt;/GROEPIDENTIFIER&gt;&lt;/)NAAMWAARDETUPLE&gt;</v>
      </c>
    </row>
    <row r="6" spans="2:10" ht="18.75">
      <c r="B6" s="26" t="s">
        <v>24</v>
      </c>
      <c r="C6" s="18" t="str">
        <f t="shared" si="1"/>
        <v/>
      </c>
      <c r="D6" s="81"/>
      <c r="E6" s="11"/>
      <c r="F6" s="142" t="s">
        <v>218</v>
      </c>
      <c r="G6" s="14" t="s">
        <v>25</v>
      </c>
      <c r="H6" s="14" t="str">
        <f t="shared" si="0"/>
        <v>NEE</v>
      </c>
      <c r="I6" s="44" t="s">
        <v>159</v>
      </c>
      <c r="J6" s="44" t="str">
        <f t="shared" si="2"/>
        <v>&lt;NAAMWAARDETUPLE&gt;&lt;NAAM&gt;E_PRJ_SECTORMETALEKTRO&lt;/NAAM&gt;&lt;WAARDE&gt;NEE&lt;/WAARDE&gt;&lt;TYPE&gt;STRING&lt;/TYPE&gt;&lt;BESCHRIJVING&gt;METALEKTRO EN METAALNIJVERHEID&lt;/BESCHRIJVING&gt;&lt;GROEPIDENTIFIER&gt;SECTOREN&lt;/GROEPIDENTIFIER&gt;&lt;/)NAAMWAARDETUPLE&gt;</v>
      </c>
    </row>
    <row r="7" spans="2:10" ht="18.75">
      <c r="B7" s="26" t="s">
        <v>26</v>
      </c>
      <c r="C7" s="18" t="str">
        <f t="shared" si="1"/>
        <v/>
      </c>
      <c r="D7" s="81"/>
      <c r="E7" s="11"/>
      <c r="F7" s="143" t="s">
        <v>219</v>
      </c>
      <c r="G7" s="14" t="s">
        <v>27</v>
      </c>
      <c r="H7" s="14" t="str">
        <f t="shared" si="0"/>
        <v>NEE</v>
      </c>
      <c r="I7" s="44" t="s">
        <v>159</v>
      </c>
      <c r="J7" s="44" t="str">
        <f t="shared" si="2"/>
        <v>&lt;NAAMWAARDETUPLE&gt;&lt;NAAM&gt;E_PRJ_SECTOROVERIGEINDUSTRIE&lt;/NAAM&gt;&lt;WAARDE&gt;NEE&lt;/WAARDE&gt;&lt;TYPE&gt;STRING&lt;/TYPE&gt;&lt;BESCHRIJVING&gt;OVERIGE INDUSTRIE, ENERGIEVOORZIENING, WATERBEDRIJVEN EN AFVALBEHEER&lt;/BESCHRIJVING&gt;&lt;GROEPIDENTIFIER&gt;SECTOREN&lt;/GROEPIDENTIFIER&gt;&lt;/)NAAMWAARDETUPLE&gt;</v>
      </c>
    </row>
    <row r="8" spans="2:10" ht="18.75">
      <c r="B8" s="26" t="s">
        <v>28</v>
      </c>
      <c r="C8" s="18" t="str">
        <f t="shared" si="1"/>
        <v/>
      </c>
      <c r="D8" s="81"/>
      <c r="E8" s="11"/>
      <c r="G8" s="14" t="s">
        <v>29</v>
      </c>
      <c r="H8" s="14" t="str">
        <f t="shared" si="0"/>
        <v>NEE</v>
      </c>
      <c r="I8" s="44" t="s">
        <v>159</v>
      </c>
      <c r="J8" s="44" t="str">
        <f t="shared" si="2"/>
        <v>&lt;NAAMWAARDETUPLE&gt;&lt;NAAM&gt;E_PRJ_SECTORBOUWNIJVERHEID&lt;/NAAM&gt;&lt;WAARDE&gt;NEE&lt;/WAARDE&gt;&lt;TYPE&gt;STRING&lt;/TYPE&gt;&lt;BESCHRIJVING&gt;BOUWNIJVERHEID EN BOUWINSTALLATIE&lt;/BESCHRIJVING&gt;&lt;GROEPIDENTIFIER&gt;SECTOREN&lt;/GROEPIDENTIFIER&gt;&lt;/)NAAMWAARDETUPLE&gt;</v>
      </c>
    </row>
    <row r="9" spans="2:10" ht="18.75">
      <c r="B9" s="26" t="s">
        <v>30</v>
      </c>
      <c r="C9" s="18" t="str">
        <f t="shared" si="1"/>
        <v/>
      </c>
      <c r="D9" s="81"/>
      <c r="E9" s="11"/>
      <c r="F9" s="97"/>
      <c r="G9" s="14" t="s">
        <v>31</v>
      </c>
      <c r="H9" s="14" t="str">
        <f t="shared" si="0"/>
        <v>NEE</v>
      </c>
      <c r="I9" s="44" t="s">
        <v>159</v>
      </c>
      <c r="J9" s="44" t="str">
        <f t="shared" si="2"/>
        <v>&lt;NAAMWAARDETUPLE&gt;&lt;NAAM&gt;E_PRJ_SECTORAUTOMOBIEL&lt;/NAAM&gt;&lt;WAARDE&gt;NEE&lt;/WAARDE&gt;&lt;TYPE&gt;STRING&lt;/TYPE&gt;&lt;BESCHRIJVING&gt;HANDEL IN EN REPARATIE VAN AUTO’S, MOTORFIETSEN EN AANHANGERS&lt;/BESCHRIJVING&gt;&lt;GROEPIDENTIFIER&gt;SECTOREN&lt;/GROEPIDENTIFIER&gt;&lt;/)NAAMWAARDETUPLE&gt;</v>
      </c>
    </row>
    <row r="10" spans="2:10" ht="18.75">
      <c r="B10" s="26" t="s">
        <v>32</v>
      </c>
      <c r="C10" s="18" t="str">
        <f t="shared" si="1"/>
        <v/>
      </c>
      <c r="D10" s="81"/>
      <c r="E10" s="11"/>
      <c r="F10" s="12"/>
      <c r="G10" s="14" t="s">
        <v>33</v>
      </c>
      <c r="H10" s="14" t="str">
        <f t="shared" si="0"/>
        <v>NEE</v>
      </c>
      <c r="I10" s="44" t="s">
        <v>159</v>
      </c>
      <c r="J10" s="44" t="str">
        <f t="shared" si="2"/>
        <v>&lt;NAAMWAARDETUPLE&gt;&lt;NAAM&gt;E_PRJ_SECTORGROOTHANDEL&lt;/NAAM&gt;&lt;WAARDE&gt;NEE&lt;/WAARDE&gt;&lt;TYPE&gt;STRING&lt;/TYPE&gt;&lt;BESCHRIJVING&gt;GROOTHANDEL EN HANDELSBEMIDDELING, EXCLUSIEF AUTO’S EN MOTORFIETSEN&lt;/BESCHRIJVING&gt;&lt;GROEPIDENTIFIER&gt;SECTOREN&lt;/GROEPIDENTIFIER&gt;&lt;/)NAAMWAARDETUPLE&gt;</v>
      </c>
    </row>
    <row r="11" spans="2:10" ht="18.75">
      <c r="B11" s="26" t="s">
        <v>34</v>
      </c>
      <c r="C11" s="18" t="str">
        <f t="shared" si="1"/>
        <v/>
      </c>
      <c r="D11" s="81"/>
      <c r="E11" s="11"/>
      <c r="F11" s="12"/>
      <c r="G11" s="14" t="s">
        <v>35</v>
      </c>
      <c r="H11" s="14" t="str">
        <f t="shared" si="0"/>
        <v>NEE</v>
      </c>
      <c r="I11" s="44" t="s">
        <v>159</v>
      </c>
      <c r="J11" s="44" t="str">
        <f t="shared" si="2"/>
        <v>&lt;NAAMWAARDETUPLE&gt;&lt;NAAM&gt;E_PRJ_SECTORDETAILHANDEL&lt;/NAAM&gt;&lt;WAARDE&gt;NEE&lt;/WAARDE&gt;&lt;TYPE&gt;STRING&lt;/TYPE&gt;&lt;BESCHRIJVING&gt;DETAILHANDEL, NIET IN AUTO’S EN MOTORFIETSEN &lt;/BESCHRIJVING&gt;&lt;GROEPIDENTIFIER&gt;SECTOREN&lt;/GROEPIDENTIFIER&gt;&lt;/)NAAMWAARDETUPLE&gt;</v>
      </c>
    </row>
    <row r="12" spans="2:10" ht="18.75">
      <c r="B12" s="26" t="s">
        <v>36</v>
      </c>
      <c r="C12" s="18" t="str">
        <f t="shared" si="1"/>
        <v/>
      </c>
      <c r="D12" s="81"/>
      <c r="E12" s="11"/>
      <c r="F12" s="12"/>
      <c r="G12" s="14" t="s">
        <v>37</v>
      </c>
      <c r="H12" s="14" t="str">
        <f t="shared" si="0"/>
        <v>NEE</v>
      </c>
      <c r="I12" s="44" t="s">
        <v>159</v>
      </c>
      <c r="J12" s="44" t="str">
        <f t="shared" si="2"/>
        <v>&lt;NAAMWAARDETUPLE&gt;&lt;NAAM&gt;E_PRJ_SECTORVERVOER&lt;/NAAM&gt;&lt;WAARDE&gt;NEE&lt;/WAARDE&gt;&lt;TYPE&gt;STRING&lt;/TYPE&gt;&lt;BESCHRIJVING&gt;VERVOER EN OPSLAG&lt;/BESCHRIJVING&gt;&lt;GROEPIDENTIFIER&gt;SECTOREN&lt;/GROEPIDENTIFIER&gt;&lt;/)NAAMWAARDETUPLE&gt;</v>
      </c>
    </row>
    <row r="13" spans="2:10" ht="18.75">
      <c r="B13" s="26" t="s">
        <v>38</v>
      </c>
      <c r="C13" s="18" t="str">
        <f t="shared" si="1"/>
        <v/>
      </c>
      <c r="D13" s="81"/>
      <c r="E13" s="11"/>
      <c r="F13" s="12"/>
      <c r="G13" s="8" t="s">
        <v>39</v>
      </c>
      <c r="H13" s="14" t="str">
        <f t="shared" si="0"/>
        <v>NEE</v>
      </c>
      <c r="I13" s="44" t="s">
        <v>159</v>
      </c>
      <c r="J13" s="44" t="str">
        <f t="shared" si="2"/>
        <v>&lt;NAAMWAARDETUPLE&gt;&lt;NAAM&gt;E_PRJ_SECTORHORECA&lt;/NAAM&gt;&lt;WAARDE&gt;NEE&lt;/WAARDE&gt;&lt;TYPE&gt;STRING&lt;/TYPE&gt;&lt;BESCHRIJVING&gt;HORECA, CATERING EN VERBLIJFSRECREATIE &lt;/BESCHRIJVING&gt;&lt;GROEPIDENTIFIER&gt;SECTOREN&lt;/GROEPIDENTIFIER&gt;&lt;/)NAAMWAARDETUPLE&gt;</v>
      </c>
    </row>
    <row r="14" spans="2:10" ht="18.75">
      <c r="B14" s="26" t="s">
        <v>40</v>
      </c>
      <c r="C14" s="18" t="str">
        <f t="shared" si="1"/>
        <v/>
      </c>
      <c r="D14" s="81"/>
      <c r="E14" s="11"/>
      <c r="F14" s="12"/>
      <c r="G14" s="8" t="s">
        <v>41</v>
      </c>
      <c r="H14" s="14" t="str">
        <f t="shared" si="0"/>
        <v>NEE</v>
      </c>
      <c r="I14" s="44" t="s">
        <v>159</v>
      </c>
      <c r="J14" s="44" t="str">
        <f t="shared" si="2"/>
        <v>&lt;NAAMWAARDETUPLE&gt;&lt;NAAM&gt;E_PRJ_SECTORINFCOM&lt;/NAAM&gt;&lt;WAARDE&gt;NEE&lt;/WAARDE&gt;&lt;TYPE&gt;STRING&lt;/TYPE&gt;&lt;BESCHRIJVING&gt;INFORMATIE EN COMMUNICATIE&lt;/BESCHRIJVING&gt;&lt;GROEPIDENTIFIER&gt;SECTOREN&lt;/GROEPIDENTIFIER&gt;&lt;/)NAAMWAARDETUPLE&gt;</v>
      </c>
    </row>
    <row r="15" spans="2:10" ht="18.75">
      <c r="B15" s="26" t="s">
        <v>42</v>
      </c>
      <c r="C15" s="18" t="str">
        <f t="shared" si="1"/>
        <v/>
      </c>
      <c r="D15" s="81"/>
      <c r="E15" s="11"/>
      <c r="F15" s="12"/>
      <c r="G15" s="8" t="s">
        <v>43</v>
      </c>
      <c r="H15" s="14" t="str">
        <f t="shared" si="0"/>
        <v>NEE</v>
      </c>
      <c r="I15" s="44" t="s">
        <v>159</v>
      </c>
      <c r="J15" s="44" t="str">
        <f t="shared" si="2"/>
        <v>&lt;NAAMWAARDETUPLE&gt;&lt;NAAM&gt;E_PRJ_SECTORFINANCIEEL&lt;/NAAM&gt;&lt;WAARDE&gt;NEE&lt;/WAARDE&gt;&lt;TYPE&gt;STRING&lt;/TYPE&gt;&lt;BESCHRIJVING&gt;FINANCIËLE DIENSTVERLENING &lt;/BESCHRIJVING&gt;&lt;GROEPIDENTIFIER&gt;SECTOREN&lt;/GROEPIDENTIFIER&gt;&lt;/)NAAMWAARDETUPLE&gt;</v>
      </c>
    </row>
    <row r="16" spans="2:10" ht="18.75">
      <c r="B16" s="26" t="s">
        <v>44</v>
      </c>
      <c r="C16" s="18" t="str">
        <f t="shared" si="1"/>
        <v/>
      </c>
      <c r="D16" s="81"/>
      <c r="E16" s="11"/>
      <c r="F16" s="12"/>
      <c r="G16" s="8" t="s">
        <v>45</v>
      </c>
      <c r="H16" s="14" t="str">
        <f t="shared" si="0"/>
        <v>NEE</v>
      </c>
      <c r="I16" s="44" t="s">
        <v>159</v>
      </c>
      <c r="J16" s="44" t="str">
        <f t="shared" si="2"/>
        <v>&lt;NAAMWAARDETUPLE&gt;&lt;NAAM&gt;E_PRJ_SECTORPERSONEEL&lt;/NAAM&gt;&lt;WAARDE&gt;NEE&lt;/WAARDE&gt;&lt;TYPE&gt;STRING&lt;/TYPE&gt;&lt;BESCHRIJVING&gt;ARBEIDSBEMIDDELING, UITZENDBUREAUS EN PERSONEELSBEHEER&lt;/BESCHRIJVING&gt;&lt;GROEPIDENTIFIER&gt;SECTOREN&lt;/GROEPIDENTIFIER&gt;&lt;/)NAAMWAARDETUPLE&gt;</v>
      </c>
    </row>
    <row r="17" spans="2:10" ht="18.75">
      <c r="B17" s="26" t="s">
        <v>46</v>
      </c>
      <c r="C17" s="18" t="str">
        <f t="shared" si="1"/>
        <v/>
      </c>
      <c r="D17" s="81"/>
      <c r="E17" s="11"/>
      <c r="F17" s="12"/>
      <c r="G17" s="8" t="s">
        <v>47</v>
      </c>
      <c r="H17" s="14" t="str">
        <f t="shared" si="0"/>
        <v>NEE</v>
      </c>
      <c r="I17" s="44" t="s">
        <v>159</v>
      </c>
      <c r="J17" s="44" t="str">
        <f t="shared" si="2"/>
        <v>&lt;NAAMWAARDETUPLE&gt;&lt;NAAM&gt;E_PRJ_SECTORSCHOONMAAK&lt;/NAAM&gt;&lt;WAARDE&gt;NEE&lt;/WAARDE&gt;&lt;TYPE&gt;STRING&lt;/TYPE&gt;&lt;BESCHRIJVING&gt;FACILITY MANAGEMENT, REINIGING EN LANDSCHAPSVERZORGING&lt;/BESCHRIJVING&gt;&lt;GROEPIDENTIFIER&gt;SECTOREN&lt;/GROEPIDENTIFIER&gt;&lt;/)NAAMWAARDETUPLE&gt;</v>
      </c>
    </row>
    <row r="18" spans="2:10" ht="18.75">
      <c r="B18" s="26" t="s">
        <v>48</v>
      </c>
      <c r="C18" s="18" t="str">
        <f t="shared" si="1"/>
        <v/>
      </c>
      <c r="D18" s="81"/>
      <c r="E18" s="11"/>
      <c r="F18" s="12"/>
      <c r="G18" s="8" t="s">
        <v>49</v>
      </c>
      <c r="H18" s="14" t="str">
        <f t="shared" si="0"/>
        <v>NEE</v>
      </c>
      <c r="I18" s="44" t="s">
        <v>159</v>
      </c>
      <c r="J18" s="44" t="str">
        <f t="shared" si="2"/>
        <v>&lt;NAAMWAARDETUPLE&gt;&lt;NAAM&gt;E_PRJ_SECTOROVERIGEVERHUUR&lt;/NAAM&gt;&lt;WAARDE&gt;NEE&lt;/WAARDE&gt;&lt;TYPE&gt;STRING&lt;/TYPE&gt;&lt;BESCHRIJVING&gt;OVERIG VERHUUR EN OVERIGE ZAKELIJKE DIENSTEN&lt;/BESCHRIJVING&gt;&lt;GROEPIDENTIFIER&gt;SECTOREN&lt;/GROEPIDENTIFIER&gt;&lt;/)NAAMWAARDETUPLE&gt;</v>
      </c>
    </row>
    <row r="19" spans="2:10" ht="18.75">
      <c r="B19" s="26" t="s">
        <v>50</v>
      </c>
      <c r="C19" s="18" t="str">
        <f t="shared" si="1"/>
        <v/>
      </c>
      <c r="D19" s="81"/>
      <c r="E19" s="11"/>
      <c r="F19" s="12"/>
      <c r="G19" s="8" t="s">
        <v>51</v>
      </c>
      <c r="H19" s="14" t="str">
        <f t="shared" si="0"/>
        <v>NEE</v>
      </c>
      <c r="I19" s="44" t="s">
        <v>159</v>
      </c>
      <c r="J19" s="44" t="str">
        <f t="shared" si="2"/>
        <v>&lt;NAAMWAARDETUPLE&gt;&lt;NAAM&gt;E_PRJ_SECTOROVERHEID&lt;/NAAM&gt;&lt;WAARDE&gt;NEE&lt;/WAARDE&gt;&lt;TYPE&gt;STRING&lt;/TYPE&gt;&lt;BESCHRIJVING&gt;OPENBAAR BESTUUR, OVERHEIDSDIENSTEN EN VERPLICHTE SOCIALE VERZEKERINGEN&lt;/BESCHRIJVING&gt;&lt;GROEPIDENTIFIER&gt;SECTOREN&lt;/GROEPIDENTIFIER&gt;&lt;/)NAAMWAARDETUPLE&gt;</v>
      </c>
    </row>
    <row r="20" spans="2:10" ht="18.75">
      <c r="B20" s="26" t="s">
        <v>52</v>
      </c>
      <c r="C20" s="18" t="str">
        <f t="shared" si="1"/>
        <v/>
      </c>
      <c r="D20" s="81"/>
      <c r="E20" s="11"/>
      <c r="F20" s="12"/>
      <c r="G20" s="8" t="s">
        <v>53</v>
      </c>
      <c r="H20" s="14" t="str">
        <f t="shared" si="0"/>
        <v>NEE</v>
      </c>
      <c r="I20" s="44" t="s">
        <v>159</v>
      </c>
      <c r="J20" s="44" t="str">
        <f t="shared" si="2"/>
        <v>&lt;NAAMWAARDETUPLE&gt;&lt;NAAM&gt;E_PRJ_SECTORONDERWIJS&lt;/NAAM&gt;&lt;WAARDE&gt;NEE&lt;/WAARDE&gt;&lt;TYPE&gt;STRING&lt;/TYPE&gt;&lt;BESCHRIJVING&gt;ONDERWIJS&lt;/BESCHRIJVING&gt;&lt;GROEPIDENTIFIER&gt;SECTOREN&lt;/GROEPIDENTIFIER&gt;&lt;/)NAAMWAARDETUPLE&gt;</v>
      </c>
    </row>
    <row r="21" spans="2:10" ht="18.75">
      <c r="B21" s="26" t="s">
        <v>54</v>
      </c>
      <c r="C21" s="18" t="str">
        <f t="shared" si="1"/>
        <v/>
      </c>
      <c r="D21" s="81"/>
      <c r="E21" s="11"/>
      <c r="F21" s="12"/>
      <c r="G21" s="7" t="s">
        <v>55</v>
      </c>
      <c r="H21" s="14" t="str">
        <f t="shared" si="0"/>
        <v>NEE</v>
      </c>
      <c r="I21" s="44" t="s">
        <v>159</v>
      </c>
      <c r="J21" s="44" t="str">
        <f t="shared" si="2"/>
        <v>&lt;NAAMWAARDETUPLE&gt;&lt;NAAM&gt;E_PRJ_SECTORZORG&lt;/NAAM&gt;&lt;WAARDE&gt;NEE&lt;/WAARDE&gt;&lt;TYPE&gt;STRING&lt;/TYPE&gt;&lt;BESCHRIJVING&gt;ZORG&lt;/BESCHRIJVING&gt;&lt;GROEPIDENTIFIER&gt;SECTOREN&lt;/GROEPIDENTIFIER&gt;&lt;/)NAAMWAARDETUPLE&gt;</v>
      </c>
    </row>
    <row r="22" spans="2:10" ht="18.75">
      <c r="B22" s="26" t="s">
        <v>56</v>
      </c>
      <c r="C22" s="18" t="str">
        <f t="shared" si="1"/>
        <v/>
      </c>
      <c r="D22" s="81"/>
      <c r="E22" s="11"/>
      <c r="F22" s="12"/>
      <c r="G22" s="8" t="s">
        <v>57</v>
      </c>
      <c r="H22" s="14" t="str">
        <f t="shared" si="0"/>
        <v>NEE</v>
      </c>
      <c r="I22" s="44" t="s">
        <v>159</v>
      </c>
      <c r="J22" s="44" t="str">
        <f t="shared" si="2"/>
        <v>&lt;NAAMWAARDETUPLE&gt;&lt;NAAM&gt;E_PRJ_SECTORWELZIJN&lt;/NAAM&gt;&lt;WAARDE&gt;NEE&lt;/WAARDE&gt;&lt;TYPE&gt;STRING&lt;/TYPE&gt;&lt;BESCHRIJVING&gt;WELZIJN&lt;/BESCHRIJVING&gt;&lt;GROEPIDENTIFIER&gt;SECTOREN&lt;/GROEPIDENTIFIER&gt;&lt;/)NAAMWAARDETUPLE&gt;</v>
      </c>
    </row>
    <row r="23" spans="2:10" ht="18.75">
      <c r="B23" s="26" t="s">
        <v>58</v>
      </c>
      <c r="C23" s="18" t="str">
        <f t="shared" si="1"/>
        <v/>
      </c>
      <c r="D23" s="81"/>
      <c r="E23" s="11"/>
      <c r="F23" s="12"/>
      <c r="G23" s="8" t="s">
        <v>59</v>
      </c>
      <c r="H23" s="14" t="str">
        <f t="shared" si="0"/>
        <v>NEE</v>
      </c>
      <c r="I23" s="44" t="s">
        <v>159</v>
      </c>
      <c r="J23" s="44" t="str">
        <f t="shared" si="2"/>
        <v>&lt;NAAMWAARDETUPLE&gt;&lt;NAAM&gt;E_PRJ_SECTORCULTUUR&lt;/NAAM&gt;&lt;WAARDE&gt;NEE&lt;/WAARDE&gt;&lt;TYPE&gt;STRING&lt;/TYPE&gt;&lt;BESCHRIJVING&gt;CULTUUR, SPORT EN RECREATIE&lt;/BESCHRIJVING&gt;&lt;GROEPIDENTIFIER&gt;SECTOREN&lt;/GROEPIDENTIFIER&gt;&lt;/)NAAMWAARDETUPLE&gt;</v>
      </c>
    </row>
    <row r="24" spans="2:10" ht="18.75">
      <c r="B24" s="26" t="s">
        <v>60</v>
      </c>
      <c r="C24" s="18" t="str">
        <f t="shared" si="1"/>
        <v/>
      </c>
      <c r="D24" s="81"/>
      <c r="E24" s="11"/>
      <c r="F24" s="12"/>
      <c r="G24" s="8" t="s">
        <v>61</v>
      </c>
      <c r="H24" s="14" t="str">
        <f t="shared" si="0"/>
        <v>NEE</v>
      </c>
      <c r="I24" s="44" t="s">
        <v>159</v>
      </c>
      <c r="J24" s="44" t="str">
        <f t="shared" si="2"/>
        <v>&lt;NAAMWAARDETUPLE&gt;&lt;NAAM&gt;E_PRJ_SECTOROVERIGEDIENSTEN&lt;/NAAM&gt;&lt;WAARDE&gt;NEE&lt;/WAARDE&gt;&lt;TYPE&gt;STRING&lt;/TYPE&gt;&lt;BESCHRIJVING&gt;OVERIGE DIENSTVERLENING, HUISHOUDENS EN EXTRATERRITORIALE ORGANISATIES&lt;/BESCHRIJVING&gt;&lt;GROEPIDENTIFIER&gt;SECTOREN&lt;/GROEPIDENTIFIER&gt;&lt;/)NAAMWAARDETUPLE&gt;</v>
      </c>
    </row>
    <row r="25" spans="2:10">
      <c r="C25" s="106"/>
    </row>
  </sheetData>
  <sheetProtection password="DB49" sheet="1" objects="1" scenarios="1" selectLockedCells="1"/>
  <protectedRanges>
    <protectedRange password="9088" sqref="B2:G2 B4:B24 B3:C3 E3:E24 G4:G24 F4:F7 F9:F24" name="Invoer"/>
    <protectedRange password="9088" sqref="G3" name="Invoer_1"/>
    <protectedRange password="9088" sqref="C4:C24" name="Invoer_2"/>
  </protectedRanges>
  <mergeCells count="1">
    <mergeCell ref="B2:D2"/>
  </mergeCells>
  <dataValidations count="1">
    <dataValidation type="list" allowBlank="1" showInputMessage="1" showErrorMessage="1" sqref="D3:D24">
      <formula1>Keuzelijst1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B2:J38"/>
  <sheetViews>
    <sheetView showGridLines="0" zoomScale="80" zoomScaleNormal="80" workbookViewId="0">
      <selection activeCell="D3" sqref="D3"/>
    </sheetView>
  </sheetViews>
  <sheetFormatPr defaultRowHeight="15"/>
  <cols>
    <col min="2" max="2" width="120.7109375" customWidth="1"/>
    <col min="3" max="3" width="4.7109375" customWidth="1"/>
    <col min="4" max="4" width="8.7109375" customWidth="1"/>
    <col min="6" max="6" width="55.7109375" customWidth="1"/>
    <col min="7" max="7" width="30.7109375" style="44" hidden="1" customWidth="1"/>
    <col min="8" max="10" width="9.140625" style="44" hidden="1" customWidth="1"/>
  </cols>
  <sheetData>
    <row r="2" spans="2:10" ht="18.75">
      <c r="B2" s="171" t="s">
        <v>62</v>
      </c>
      <c r="C2" s="172"/>
      <c r="D2" s="173"/>
      <c r="E2" s="11"/>
      <c r="F2" s="157"/>
      <c r="G2" s="3"/>
    </row>
    <row r="3" spans="2:10" ht="18.75">
      <c r="B3" s="13" t="s">
        <v>202</v>
      </c>
      <c r="C3" s="18"/>
      <c r="D3" s="84"/>
      <c r="E3" s="11"/>
      <c r="F3" s="98" t="s">
        <v>196</v>
      </c>
      <c r="G3" s="7" t="s">
        <v>197</v>
      </c>
      <c r="H3" s="14" t="str">
        <f>IF(D3="","NEE",D3)</f>
        <v>NEE</v>
      </c>
      <c r="I3" s="44" t="s">
        <v>159</v>
      </c>
      <c r="J3" s="44" t="str">
        <f>UPPER(CONCATENATE("&lt;NaamWaardeTuple&gt;&lt;Naam&gt;",G3,"&lt;/Naam&gt;&lt;Waarde&gt;",H3,"&lt;/Waarde&gt;&lt;Type&gt;",I3,"&lt;/Type&gt;&lt;Beschrijving&gt;",B3,"&lt;/Beschrijving&gt;&lt;GroepIdentifier&gt;Regios&lt;/GroepIdentifier&gt;&lt;/)NaamWaardeTuple&gt;"))</f>
        <v>&lt;NAAMWAARDETUPLE&gt;&lt;NAAM&gt;E_PRJ_REGIOALLES&lt;/NAAM&gt;&lt;WAARDE&gt;NEE&lt;/WAARDE&gt;&lt;TYPE&gt;STRING&lt;/TYPE&gt;&lt;BESCHRIJVING&gt;ALLE REGIO'S&lt;/BESCHRIJVING&gt;&lt;GROEPIDENTIFIER&gt;REGIOS&lt;/GROEPIDENTIFIER&gt;&lt;/)NAAMWAARDETUPLE&gt;</v>
      </c>
    </row>
    <row r="4" spans="2:10" ht="18.75">
      <c r="B4" s="13" t="s">
        <v>63</v>
      </c>
      <c r="C4" s="18" t="str">
        <f>IF($D$3="JA",IF(D4="NEE","NEE","JA"),IF($D$3="","",IF(D4="JA","JA","NEE")))</f>
        <v/>
      </c>
      <c r="D4" s="84"/>
      <c r="E4" s="11"/>
      <c r="F4" s="147" t="str">
        <f>IF(COUNTIF(D3:D38,"JA")&gt;0,"","Minimaal 1 regio moet op ja gezet worden.")</f>
        <v>Minimaal 1 regio moet op ja gezet worden.</v>
      </c>
      <c r="G4" s="7" t="s">
        <v>64</v>
      </c>
      <c r="H4" s="14" t="str">
        <f t="shared" ref="H4:H38" si="0">IF(D4="",IF(AlleRegios="JA","JA","NEE"),D4)</f>
        <v>NEE</v>
      </c>
      <c r="I4" s="44" t="s">
        <v>159</v>
      </c>
      <c r="J4" s="44" t="str">
        <f t="shared" ref="J4:J38" si="1">UPPER(CONCATENATE("&lt;NaamWaardeTuple&gt;&lt;Naam&gt;",G4,"&lt;/Naam&gt;&lt;Waarde&gt;",H4,"&lt;/Waarde&gt;&lt;Type&gt;",I4,"&lt;/Type&gt;&lt;Beschrijving&gt;",B4,"&lt;/Beschrijving&gt;&lt;GroepIdentifier&gt;Regios&lt;/GroepIdentifier&gt;&lt;/)NaamWaardeTuple&gt;"))</f>
        <v>&lt;NAAMWAARDETUPLE&gt;&lt;NAAM&gt;E_PRJ_REGIOACHTERHOEK&lt;/NAAM&gt;&lt;WAARDE&gt;NEE&lt;/WAARDE&gt;&lt;TYPE&gt;STRING&lt;/TYPE&gt;&lt;BESCHRIJVING&gt;ACHTERHOEK&lt;/BESCHRIJVING&gt;&lt;GROEPIDENTIFIER&gt;REGIOS&lt;/GROEPIDENTIFIER&gt;&lt;/)NAAMWAARDETUPLE&gt;</v>
      </c>
    </row>
    <row r="5" spans="2:10" ht="18.75">
      <c r="B5" s="13" t="s">
        <v>65</v>
      </c>
      <c r="C5" s="18" t="str">
        <f t="shared" ref="C5:C38" si="2">IF($D$3="JA",IF(D5="NEE","NEE","JA"),IF($D$3="","",IF(D5="JA","JA","NEE")))</f>
        <v/>
      </c>
      <c r="D5" s="84"/>
      <c r="E5" s="11"/>
      <c r="F5" s="142" t="s">
        <v>220</v>
      </c>
      <c r="G5" s="8" t="s">
        <v>66</v>
      </c>
      <c r="H5" s="14" t="str">
        <f t="shared" si="0"/>
        <v>NEE</v>
      </c>
      <c r="I5" s="44" t="s">
        <v>159</v>
      </c>
      <c r="J5" s="44" t="str">
        <f t="shared" si="1"/>
        <v>&lt;NAAMWAARDETUPLE&gt;&lt;NAAM&gt;E_PRJ_REGIODRECHTSTEDEN&lt;/NAAM&gt;&lt;WAARDE&gt;NEE&lt;/WAARDE&gt;&lt;TYPE&gt;STRING&lt;/TYPE&gt;&lt;BESCHRIJVING&gt;DRECHTSTEDEN&lt;/BESCHRIJVING&gt;&lt;GROEPIDENTIFIER&gt;REGIOS&lt;/GROEPIDENTIFIER&gt;&lt;/)NAAMWAARDETUPLE&gt;</v>
      </c>
    </row>
    <row r="6" spans="2:10" ht="18.75">
      <c r="B6" s="13" t="s">
        <v>67</v>
      </c>
      <c r="C6" s="18" t="str">
        <f t="shared" si="2"/>
        <v/>
      </c>
      <c r="D6" s="84"/>
      <c r="E6" s="11"/>
      <c r="F6" s="142" t="s">
        <v>217</v>
      </c>
      <c r="G6" s="8" t="s">
        <v>68</v>
      </c>
      <c r="H6" s="14" t="str">
        <f t="shared" si="0"/>
        <v>NEE</v>
      </c>
      <c r="I6" s="44" t="s">
        <v>159</v>
      </c>
      <c r="J6" s="44" t="str">
        <f t="shared" si="1"/>
        <v>&lt;NAAMWAARDETUPLE&gt;&lt;NAAM&gt;E_PRJ_REGIODRENTHE&lt;/NAAM&gt;&lt;WAARDE&gt;NEE&lt;/WAARDE&gt;&lt;TYPE&gt;STRING&lt;/TYPE&gt;&lt;BESCHRIJVING&gt;DRENTHE&lt;/BESCHRIJVING&gt;&lt;GROEPIDENTIFIER&gt;REGIOS&lt;/GROEPIDENTIFIER&gt;&lt;/)NAAMWAARDETUPLE&gt;</v>
      </c>
    </row>
    <row r="7" spans="2:10" ht="18.75">
      <c r="B7" s="13" t="s">
        <v>69</v>
      </c>
      <c r="C7" s="18" t="str">
        <f t="shared" si="2"/>
        <v/>
      </c>
      <c r="D7" s="84"/>
      <c r="E7" s="11"/>
      <c r="F7" s="142" t="s">
        <v>221</v>
      </c>
      <c r="G7" s="8" t="s">
        <v>70</v>
      </c>
      <c r="H7" s="14" t="str">
        <f t="shared" si="0"/>
        <v>NEE</v>
      </c>
      <c r="I7" s="44" t="s">
        <v>159</v>
      </c>
      <c r="J7" s="44" t="str">
        <f t="shared" si="1"/>
        <v>&lt;NAAMWAARDETUPLE&gt;&lt;NAAM&gt;E_PRJ_REGIOFLEVOLAND&lt;/NAAM&gt;&lt;WAARDE&gt;NEE&lt;/WAARDE&gt;&lt;TYPE&gt;STRING&lt;/TYPE&gt;&lt;BESCHRIJVING&gt;FLEVOLAND&lt;/BESCHRIJVING&gt;&lt;GROEPIDENTIFIER&gt;REGIOS&lt;/GROEPIDENTIFIER&gt;&lt;/)NAAMWAARDETUPLE&gt;</v>
      </c>
    </row>
    <row r="8" spans="2:10" ht="18.75">
      <c r="B8" s="13" t="s">
        <v>71</v>
      </c>
      <c r="C8" s="18" t="str">
        <f t="shared" si="2"/>
        <v/>
      </c>
      <c r="D8" s="84"/>
      <c r="E8" s="11"/>
      <c r="F8" s="143" t="s">
        <v>219</v>
      </c>
      <c r="G8" s="8" t="s">
        <v>72</v>
      </c>
      <c r="H8" s="14" t="str">
        <f t="shared" si="0"/>
        <v>NEE</v>
      </c>
      <c r="I8" s="44" t="s">
        <v>159</v>
      </c>
      <c r="J8" s="44" t="str">
        <f t="shared" si="1"/>
        <v>&lt;NAAMWAARDETUPLE&gt;&lt;NAAM&gt;E_PRJ_REGIOFOODVALLEY&lt;/NAAM&gt;&lt;WAARDE&gt;NEE&lt;/WAARDE&gt;&lt;TYPE&gt;STRING&lt;/TYPE&gt;&lt;BESCHRIJVING&gt;FOOD VALLEY&lt;/BESCHRIJVING&gt;&lt;GROEPIDENTIFIER&gt;REGIOS&lt;/GROEPIDENTIFIER&gt;&lt;/)NAAMWAARDETUPLE&gt;</v>
      </c>
    </row>
    <row r="9" spans="2:10" ht="18.75">
      <c r="B9" s="13" t="s">
        <v>73</v>
      </c>
      <c r="C9" s="18" t="str">
        <f t="shared" si="2"/>
        <v/>
      </c>
      <c r="D9" s="84"/>
      <c r="E9" s="11"/>
      <c r="F9" s="12"/>
      <c r="G9" s="8" t="s">
        <v>74</v>
      </c>
      <c r="H9" s="14" t="str">
        <f t="shared" si="0"/>
        <v>NEE</v>
      </c>
      <c r="I9" s="44" t="s">
        <v>159</v>
      </c>
      <c r="J9" s="44" t="str">
        <f t="shared" si="1"/>
        <v>&lt;NAAMWAARDETUPLE&gt;&lt;NAAM&gt;E_PRJ_REGIOFRIESLAND&lt;/NAAM&gt;&lt;WAARDE&gt;NEE&lt;/WAARDE&gt;&lt;TYPE&gt;STRING&lt;/TYPE&gt;&lt;BESCHRIJVING&gt;FRIESLAND&lt;/BESCHRIJVING&gt;&lt;GROEPIDENTIFIER&gt;REGIOS&lt;/GROEPIDENTIFIER&gt;&lt;/)NAAMWAARDETUPLE&gt;</v>
      </c>
    </row>
    <row r="10" spans="2:10" ht="18.75">
      <c r="B10" s="13" t="s">
        <v>75</v>
      </c>
      <c r="C10" s="18" t="str">
        <f t="shared" si="2"/>
        <v/>
      </c>
      <c r="D10" s="84"/>
      <c r="E10" s="11"/>
      <c r="F10" s="12"/>
      <c r="G10" s="8" t="s">
        <v>76</v>
      </c>
      <c r="H10" s="14" t="str">
        <f t="shared" si="0"/>
        <v>NEE</v>
      </c>
      <c r="I10" s="44" t="s">
        <v>159</v>
      </c>
      <c r="J10" s="44" t="str">
        <f t="shared" si="1"/>
        <v>&lt;NAAMWAARDETUPLE&gt;&lt;NAAM&gt;E_PRJ_REGIOGOOI&lt;/NAAM&gt;&lt;WAARDE&gt;NEE&lt;/WAARDE&gt;&lt;TYPE&gt;STRING&lt;/TYPE&gt;&lt;BESCHRIJVING&gt;GOOI- EN VECHTSTREEK&lt;/BESCHRIJVING&gt;&lt;GROEPIDENTIFIER&gt;REGIOS&lt;/GROEPIDENTIFIER&gt;&lt;/)NAAMWAARDETUPLE&gt;</v>
      </c>
    </row>
    <row r="11" spans="2:10" ht="18.75">
      <c r="B11" s="13" t="s">
        <v>77</v>
      </c>
      <c r="C11" s="18" t="str">
        <f t="shared" si="2"/>
        <v/>
      </c>
      <c r="D11" s="84"/>
      <c r="E11" s="11"/>
      <c r="F11" s="12"/>
      <c r="G11" s="8" t="s">
        <v>78</v>
      </c>
      <c r="H11" s="14" t="str">
        <f t="shared" si="0"/>
        <v>NEE</v>
      </c>
      <c r="I11" s="44" t="s">
        <v>159</v>
      </c>
      <c r="J11" s="44" t="str">
        <f t="shared" si="1"/>
        <v>&lt;NAAMWAARDETUPLE&gt;&lt;NAAM&gt;E_PRJ_REGIOGORINCHEM&lt;/NAAM&gt;&lt;WAARDE&gt;NEE&lt;/WAARDE&gt;&lt;TYPE&gt;STRING&lt;/TYPE&gt;&lt;BESCHRIJVING&gt;GORINCHEM&lt;/BESCHRIJVING&gt;&lt;GROEPIDENTIFIER&gt;REGIOS&lt;/GROEPIDENTIFIER&gt;&lt;/)NAAMWAARDETUPLE&gt;</v>
      </c>
    </row>
    <row r="12" spans="2:10" ht="18.75">
      <c r="B12" s="13" t="s">
        <v>79</v>
      </c>
      <c r="C12" s="18" t="str">
        <f t="shared" si="2"/>
        <v/>
      </c>
      <c r="D12" s="84"/>
      <c r="E12" s="11"/>
      <c r="F12" s="12"/>
      <c r="G12" s="8" t="s">
        <v>80</v>
      </c>
      <c r="H12" s="14" t="str">
        <f t="shared" si="0"/>
        <v>NEE</v>
      </c>
      <c r="I12" s="44" t="s">
        <v>159</v>
      </c>
      <c r="J12" s="44" t="str">
        <f t="shared" si="1"/>
        <v>&lt;NAAMWAARDETUPLE&gt;&lt;NAAM&gt;E_PRJ_REGIOGONINGEN&lt;/NAAM&gt;&lt;WAARDE&gt;NEE&lt;/WAARDE&gt;&lt;TYPE&gt;STRING&lt;/TYPE&gt;&lt;BESCHRIJVING&gt;GRONINGEN&lt;/BESCHRIJVING&gt;&lt;GROEPIDENTIFIER&gt;REGIOS&lt;/GROEPIDENTIFIER&gt;&lt;/)NAAMWAARDETUPLE&gt;</v>
      </c>
    </row>
    <row r="13" spans="2:10" ht="18.75">
      <c r="B13" s="13" t="s">
        <v>81</v>
      </c>
      <c r="C13" s="18" t="str">
        <f t="shared" si="2"/>
        <v/>
      </c>
      <c r="D13" s="84"/>
      <c r="E13" s="11"/>
      <c r="F13" s="12"/>
      <c r="G13" s="8" t="s">
        <v>82</v>
      </c>
      <c r="H13" s="14" t="str">
        <f t="shared" si="0"/>
        <v>NEE</v>
      </c>
      <c r="I13" s="44" t="s">
        <v>159</v>
      </c>
      <c r="J13" s="44" t="str">
        <f t="shared" si="1"/>
        <v>&lt;NAAMWAARDETUPLE&gt;&lt;NAAM&gt;E_PRJ_REGIOAMSTERDAM&lt;/NAAM&gt;&lt;WAARDE&gt;NEE&lt;/WAARDE&gt;&lt;TYPE&gt;STRING&lt;/TYPE&gt;&lt;BESCHRIJVING&gt;GROOT-AMSTERDAM&lt;/BESCHRIJVING&gt;&lt;GROEPIDENTIFIER&gt;REGIOS&lt;/GROEPIDENTIFIER&gt;&lt;/)NAAMWAARDETUPLE&gt;</v>
      </c>
    </row>
    <row r="14" spans="2:10" ht="18.75">
      <c r="B14" s="13" t="s">
        <v>83</v>
      </c>
      <c r="C14" s="18" t="str">
        <f t="shared" si="2"/>
        <v/>
      </c>
      <c r="D14" s="84"/>
      <c r="E14" s="11"/>
      <c r="F14" s="12"/>
      <c r="G14" s="8" t="s">
        <v>84</v>
      </c>
      <c r="H14" s="14" t="str">
        <f t="shared" si="0"/>
        <v>NEE</v>
      </c>
      <c r="I14" s="44" t="s">
        <v>159</v>
      </c>
      <c r="J14" s="44" t="str">
        <f t="shared" si="1"/>
        <v>&lt;NAAMWAARDETUPLE&gt;&lt;NAAM&gt;E_PRJ_REGIOHAAGLANDEN&lt;/NAAM&gt;&lt;WAARDE&gt;NEE&lt;/WAARDE&gt;&lt;TYPE&gt;STRING&lt;/TYPE&gt;&lt;BESCHRIJVING&gt;HAAGLANDEN&lt;/BESCHRIJVING&gt;&lt;GROEPIDENTIFIER&gt;REGIOS&lt;/GROEPIDENTIFIER&gt;&lt;/)NAAMWAARDETUPLE&gt;</v>
      </c>
    </row>
    <row r="15" spans="2:10" ht="18.75">
      <c r="B15" s="13" t="s">
        <v>85</v>
      </c>
      <c r="C15" s="18" t="str">
        <f t="shared" si="2"/>
        <v/>
      </c>
      <c r="D15" s="84"/>
      <c r="E15" s="11"/>
      <c r="F15" s="12"/>
      <c r="G15" s="8" t="s">
        <v>86</v>
      </c>
      <c r="H15" s="14" t="str">
        <f t="shared" si="0"/>
        <v>NEE</v>
      </c>
      <c r="I15" s="44" t="s">
        <v>159</v>
      </c>
      <c r="J15" s="44" t="str">
        <f t="shared" si="1"/>
        <v>&lt;NAAMWAARDETUPLE&gt;&lt;NAAM&gt;E_PRJ_REGIOHELMOND&lt;/NAAM&gt;&lt;WAARDE&gt;NEE&lt;/WAARDE&gt;&lt;TYPE&gt;STRING&lt;/TYPE&gt;&lt;BESCHRIJVING&gt;HELMOND-DE PEEL&lt;/BESCHRIJVING&gt;&lt;GROEPIDENTIFIER&gt;REGIOS&lt;/GROEPIDENTIFIER&gt;&lt;/)NAAMWAARDETUPLE&gt;</v>
      </c>
    </row>
    <row r="16" spans="2:10" ht="18.75">
      <c r="B16" s="13" t="s">
        <v>87</v>
      </c>
      <c r="C16" s="18" t="str">
        <f t="shared" si="2"/>
        <v/>
      </c>
      <c r="D16" s="84"/>
      <c r="E16" s="11"/>
      <c r="F16" s="12"/>
      <c r="G16" s="8" t="s">
        <v>88</v>
      </c>
      <c r="H16" s="14" t="str">
        <f t="shared" si="0"/>
        <v>NEE</v>
      </c>
      <c r="I16" s="44" t="s">
        <v>159</v>
      </c>
      <c r="J16" s="44" t="str">
        <f t="shared" si="1"/>
        <v>&lt;NAAMWAARDETUPLE&gt;&lt;NAAM&gt;E_PRJ_REGIORIJNLAND&lt;/NAAM&gt;&lt;WAARDE&gt;NEE&lt;/WAARDE&gt;&lt;TYPE&gt;STRING&lt;/TYPE&gt;&lt;BESCHRIJVING&gt;HOLLAND RIJNLAND&lt;/BESCHRIJVING&gt;&lt;GROEPIDENTIFIER&gt;REGIOS&lt;/GROEPIDENTIFIER&gt;&lt;/)NAAMWAARDETUPLE&gt;</v>
      </c>
    </row>
    <row r="17" spans="2:10" ht="18.75">
      <c r="B17" s="13" t="s">
        <v>89</v>
      </c>
      <c r="C17" s="18" t="str">
        <f t="shared" si="2"/>
        <v/>
      </c>
      <c r="D17" s="84"/>
      <c r="E17" s="11"/>
      <c r="F17" s="12"/>
      <c r="G17" s="8" t="s">
        <v>90</v>
      </c>
      <c r="H17" s="14" t="str">
        <f t="shared" si="0"/>
        <v>NEE</v>
      </c>
      <c r="I17" s="44" t="s">
        <v>159</v>
      </c>
      <c r="J17" s="44" t="str">
        <f t="shared" si="1"/>
        <v>&lt;NAAMWAARDETUPLE&gt;&lt;NAAM&gt;E_PRJ_REGIOIJSSELVECHTSTREEK&lt;/NAAM&gt;&lt;WAARDE&gt;NEE&lt;/WAARDE&gt;&lt;TYPE&gt;STRING&lt;/TYPE&gt;&lt;BESCHRIJVING&gt;IJSSELVECHTSTREEK&lt;/BESCHRIJVING&gt;&lt;GROEPIDENTIFIER&gt;REGIOS&lt;/GROEPIDENTIFIER&gt;&lt;/)NAAMWAARDETUPLE&gt;</v>
      </c>
    </row>
    <row r="18" spans="2:10" ht="18.75">
      <c r="B18" s="13" t="s">
        <v>91</v>
      </c>
      <c r="C18" s="18" t="str">
        <f t="shared" si="2"/>
        <v/>
      </c>
      <c r="D18" s="84"/>
      <c r="E18" s="11"/>
      <c r="F18" s="12"/>
      <c r="G18" s="8" t="s">
        <v>92</v>
      </c>
      <c r="H18" s="14" t="str">
        <f t="shared" si="0"/>
        <v>NEE</v>
      </c>
      <c r="I18" s="44" t="s">
        <v>159</v>
      </c>
      <c r="J18" s="44" t="str">
        <f t="shared" si="1"/>
        <v>&lt;NAAMWAARDETUPLE&gt;&lt;NAAM&gt;E_PRJ_REGIOMIDDENBRABANT&lt;/NAAM&gt;&lt;WAARDE&gt;NEE&lt;/WAARDE&gt;&lt;TYPE&gt;STRING&lt;/TYPE&gt;&lt;BESCHRIJVING&gt;MIDDEN-BRABANT&lt;/BESCHRIJVING&gt;&lt;GROEPIDENTIFIER&gt;REGIOS&lt;/GROEPIDENTIFIER&gt;&lt;/)NAAMWAARDETUPLE&gt;</v>
      </c>
    </row>
    <row r="19" spans="2:10" ht="18.75">
      <c r="B19" s="13" t="s">
        <v>93</v>
      </c>
      <c r="C19" s="18" t="str">
        <f t="shared" si="2"/>
        <v/>
      </c>
      <c r="D19" s="84"/>
      <c r="E19" s="11"/>
      <c r="F19" s="12"/>
      <c r="G19" s="8" t="s">
        <v>94</v>
      </c>
      <c r="H19" s="14" t="str">
        <f t="shared" si="0"/>
        <v>NEE</v>
      </c>
      <c r="I19" s="44" t="s">
        <v>159</v>
      </c>
      <c r="J19" s="44" t="str">
        <f t="shared" si="1"/>
        <v>&lt;NAAMWAARDETUPLE&gt;&lt;NAAM&gt;E_PRJ_REGIOMIDDENGELDERLAND&lt;/NAAM&gt;&lt;WAARDE&gt;NEE&lt;/WAARDE&gt;&lt;TYPE&gt;STRING&lt;/TYPE&gt;&lt;BESCHRIJVING&gt;MIDDEN-GELDERLAND&lt;/BESCHRIJVING&gt;&lt;GROEPIDENTIFIER&gt;REGIOS&lt;/GROEPIDENTIFIER&gt;&lt;/)NAAMWAARDETUPLE&gt;</v>
      </c>
    </row>
    <row r="20" spans="2:10" ht="18.75">
      <c r="B20" s="13" t="s">
        <v>95</v>
      </c>
      <c r="C20" s="18" t="str">
        <f t="shared" si="2"/>
        <v/>
      </c>
      <c r="D20" s="84"/>
      <c r="E20" s="11"/>
      <c r="F20" s="12"/>
      <c r="G20" s="8" t="s">
        <v>96</v>
      </c>
      <c r="H20" s="14" t="str">
        <f t="shared" si="0"/>
        <v>NEE</v>
      </c>
      <c r="I20" s="44" t="s">
        <v>159</v>
      </c>
      <c r="J20" s="44" t="str">
        <f t="shared" si="1"/>
        <v>&lt;NAAMWAARDETUPLE&gt;&lt;NAAM&gt;E_PRJ_REGIOMIDDENHOLLAND&lt;/NAAM&gt;&lt;WAARDE&gt;NEE&lt;/WAARDE&gt;&lt;TYPE&gt;STRING&lt;/TYPE&gt;&lt;BESCHRIJVING&gt;MIDDEN-HOLLAND&lt;/BESCHRIJVING&gt;&lt;GROEPIDENTIFIER&gt;REGIOS&lt;/GROEPIDENTIFIER&gt;&lt;/)NAAMWAARDETUPLE&gt;</v>
      </c>
    </row>
    <row r="21" spans="2:10" ht="18.75">
      <c r="B21" s="13" t="s">
        <v>97</v>
      </c>
      <c r="C21" s="18" t="str">
        <f t="shared" si="2"/>
        <v/>
      </c>
      <c r="D21" s="84"/>
      <c r="E21" s="11"/>
      <c r="F21" s="12"/>
      <c r="G21" s="8" t="s">
        <v>98</v>
      </c>
      <c r="H21" s="14" t="str">
        <f t="shared" si="0"/>
        <v>NEE</v>
      </c>
      <c r="I21" s="44" t="s">
        <v>159</v>
      </c>
      <c r="J21" s="44" t="str">
        <f t="shared" si="1"/>
        <v>&lt;NAAMWAARDETUPLE&gt;&lt;NAAM&gt;E_PRJ_REGIOMIDDENLIMBURG&lt;/NAAM&gt;&lt;WAARDE&gt;NEE&lt;/WAARDE&gt;&lt;TYPE&gt;STRING&lt;/TYPE&gt;&lt;BESCHRIJVING&gt;MIDDEN-LIMBURG&lt;/BESCHRIJVING&gt;&lt;GROEPIDENTIFIER&gt;REGIOS&lt;/GROEPIDENTIFIER&gt;&lt;/)NAAMWAARDETUPLE&gt;</v>
      </c>
    </row>
    <row r="22" spans="2:10" ht="18.75">
      <c r="B22" s="13" t="s">
        <v>99</v>
      </c>
      <c r="C22" s="18" t="str">
        <f t="shared" si="2"/>
        <v/>
      </c>
      <c r="D22" s="84"/>
      <c r="E22" s="11"/>
      <c r="F22" s="12"/>
      <c r="G22" s="8" t="s">
        <v>100</v>
      </c>
      <c r="H22" s="14" t="str">
        <f t="shared" si="0"/>
        <v>NEE</v>
      </c>
      <c r="I22" s="44" t="s">
        <v>159</v>
      </c>
      <c r="J22" s="44" t="str">
        <f t="shared" si="1"/>
        <v>&lt;NAAMWAARDETUPLE&gt;&lt;NAAM&gt;E_PRJ_REGIOMIDDENUTRECHT&lt;/NAAM&gt;&lt;WAARDE&gt;NEE&lt;/WAARDE&gt;&lt;TYPE&gt;STRING&lt;/TYPE&gt;&lt;BESCHRIJVING&gt;MIDDEN-UTRECHT&lt;/BESCHRIJVING&gt;&lt;GROEPIDENTIFIER&gt;REGIOS&lt;/GROEPIDENTIFIER&gt;&lt;/)NAAMWAARDETUPLE&gt;</v>
      </c>
    </row>
    <row r="23" spans="2:10" ht="18.75">
      <c r="B23" s="13" t="s">
        <v>101</v>
      </c>
      <c r="C23" s="18" t="str">
        <f t="shared" si="2"/>
        <v/>
      </c>
      <c r="D23" s="84"/>
      <c r="E23" s="11"/>
      <c r="F23" s="12"/>
      <c r="G23" s="8" t="s">
        <v>102</v>
      </c>
      <c r="H23" s="14" t="str">
        <f t="shared" si="0"/>
        <v>NEE</v>
      </c>
      <c r="I23" s="44" t="s">
        <v>159</v>
      </c>
      <c r="J23" s="44" t="str">
        <f t="shared" si="1"/>
        <v>&lt;NAAMWAARDETUPLE&gt;&lt;NAAM&gt;E_PRJ_REGIONOORDHOLLANDNOORD&lt;/NAAM&gt;&lt;WAARDE&gt;NEE&lt;/WAARDE&gt;&lt;TYPE&gt;STRING&lt;/TYPE&gt;&lt;BESCHRIJVING&gt;NOORD-HOLLAND NOORD&lt;/BESCHRIJVING&gt;&lt;GROEPIDENTIFIER&gt;REGIOS&lt;/GROEPIDENTIFIER&gt;&lt;/)NAAMWAARDETUPLE&gt;</v>
      </c>
    </row>
    <row r="24" spans="2:10" ht="18.75">
      <c r="B24" s="13" t="s">
        <v>103</v>
      </c>
      <c r="C24" s="18" t="str">
        <f t="shared" si="2"/>
        <v/>
      </c>
      <c r="D24" s="84"/>
      <c r="E24" s="11"/>
      <c r="F24" s="12"/>
      <c r="G24" s="8" t="s">
        <v>104</v>
      </c>
      <c r="H24" s="14" t="str">
        <f t="shared" si="0"/>
        <v>NEE</v>
      </c>
      <c r="I24" s="44" t="s">
        <v>159</v>
      </c>
      <c r="J24" s="44" t="str">
        <f t="shared" si="1"/>
        <v>&lt;NAAMWAARDETUPLE&gt;&lt;NAAM&gt;E_PRJ_REGIONOORDLIMBURG&lt;/NAAM&gt;&lt;WAARDE&gt;NEE&lt;/WAARDE&gt;&lt;TYPE&gt;STRING&lt;/TYPE&gt;&lt;BESCHRIJVING&gt;NOORD-LIMBURG&lt;/BESCHRIJVING&gt;&lt;GROEPIDENTIFIER&gt;REGIOS&lt;/GROEPIDENTIFIER&gt;&lt;/)NAAMWAARDETUPLE&gt;</v>
      </c>
    </row>
    <row r="25" spans="2:10" ht="18.75">
      <c r="B25" s="13" t="s">
        <v>105</v>
      </c>
      <c r="C25" s="18" t="str">
        <f t="shared" si="2"/>
        <v/>
      </c>
      <c r="D25" s="84"/>
      <c r="E25" s="11"/>
      <c r="F25" s="12"/>
      <c r="G25" s="8" t="s">
        <v>106</v>
      </c>
      <c r="H25" s="14" t="str">
        <f t="shared" si="0"/>
        <v>NEE</v>
      </c>
      <c r="I25" s="44" t="s">
        <v>159</v>
      </c>
      <c r="J25" s="44" t="str">
        <f t="shared" si="1"/>
        <v>&lt;NAAMWAARDETUPLE&gt;&lt;NAAM&gt;E_PRJ_REGIONOORDOOSTBRABANT&lt;/NAAM&gt;&lt;WAARDE&gt;NEE&lt;/WAARDE&gt;&lt;TYPE&gt;STRING&lt;/TYPE&gt;&lt;BESCHRIJVING&gt;NOORDOOST-BRABANT&lt;/BESCHRIJVING&gt;&lt;GROEPIDENTIFIER&gt;REGIOS&lt;/GROEPIDENTIFIER&gt;&lt;/)NAAMWAARDETUPLE&gt;</v>
      </c>
    </row>
    <row r="26" spans="2:10" ht="18.75">
      <c r="B26" s="13" t="s">
        <v>107</v>
      </c>
      <c r="C26" s="18" t="str">
        <f t="shared" si="2"/>
        <v/>
      </c>
      <c r="D26" s="84"/>
      <c r="E26" s="11"/>
      <c r="F26" s="12"/>
      <c r="G26" s="8" t="s">
        <v>108</v>
      </c>
      <c r="H26" s="14" t="str">
        <f t="shared" si="0"/>
        <v>NEE</v>
      </c>
      <c r="I26" s="44" t="s">
        <v>159</v>
      </c>
      <c r="J26" s="44" t="str">
        <f t="shared" si="1"/>
        <v>&lt;NAAMWAARDETUPLE&gt;&lt;NAAM&gt;E_PRJ_REGIOOOSTUTRECHT&lt;/NAAM&gt;&lt;WAARDE&gt;NEE&lt;/WAARDE&gt;&lt;TYPE&gt;STRING&lt;/TYPE&gt;&lt;BESCHRIJVING&gt;OOST-UTRECHT&lt;/BESCHRIJVING&gt;&lt;GROEPIDENTIFIER&gt;REGIOS&lt;/GROEPIDENTIFIER&gt;&lt;/)NAAMWAARDETUPLE&gt;</v>
      </c>
    </row>
    <row r="27" spans="2:10" ht="18.75">
      <c r="B27" s="13" t="s">
        <v>109</v>
      </c>
      <c r="C27" s="18" t="str">
        <f t="shared" si="2"/>
        <v/>
      </c>
      <c r="D27" s="84"/>
      <c r="E27" s="11"/>
      <c r="F27" s="12"/>
      <c r="G27" s="8" t="s">
        <v>110</v>
      </c>
      <c r="H27" s="14" t="str">
        <f t="shared" si="0"/>
        <v>NEE</v>
      </c>
      <c r="I27" s="44" t="s">
        <v>159</v>
      </c>
      <c r="J27" s="44" t="str">
        <f t="shared" si="1"/>
        <v>&lt;NAAMWAARDETUPLE&gt;&lt;NAAM&gt;E_PRJ_REGIORIJNMOND&lt;/NAAM&gt;&lt;WAARDE&gt;NEE&lt;/WAARDE&gt;&lt;TYPE&gt;STRING&lt;/TYPE&gt;&lt;BESCHRIJVING&gt;RIJNMOND&lt;/BESCHRIJVING&gt;&lt;GROEPIDENTIFIER&gt;REGIOS&lt;/GROEPIDENTIFIER&gt;&lt;/)NAAMWAARDETUPLE&gt;</v>
      </c>
    </row>
    <row r="28" spans="2:10" ht="18.75">
      <c r="B28" s="13" t="s">
        <v>111</v>
      </c>
      <c r="C28" s="18" t="str">
        <f t="shared" si="2"/>
        <v/>
      </c>
      <c r="D28" s="84"/>
      <c r="E28" s="11"/>
      <c r="F28" s="12"/>
      <c r="G28" s="8" t="s">
        <v>112</v>
      </c>
      <c r="H28" s="14" t="str">
        <f t="shared" si="0"/>
        <v>NEE</v>
      </c>
      <c r="I28" s="44" t="s">
        <v>159</v>
      </c>
      <c r="J28" s="44" t="str">
        <f t="shared" si="1"/>
        <v>&lt;NAAMWAARDETUPLE&gt;&lt;NAAM&gt;E_PRJ_REGIORIVIERENLAND&lt;/NAAM&gt;&lt;WAARDE&gt;NEE&lt;/WAARDE&gt;&lt;TYPE&gt;STRING&lt;/TYPE&gt;&lt;BESCHRIJVING&gt;RIVIERENLAND&lt;/BESCHRIJVING&gt;&lt;GROEPIDENTIFIER&gt;REGIOS&lt;/GROEPIDENTIFIER&gt;&lt;/)NAAMWAARDETUPLE&gt;</v>
      </c>
    </row>
    <row r="29" spans="2:10" ht="18.75">
      <c r="B29" s="13" t="s">
        <v>113</v>
      </c>
      <c r="C29" s="18" t="str">
        <f t="shared" si="2"/>
        <v/>
      </c>
      <c r="D29" s="84"/>
      <c r="E29" s="11"/>
      <c r="F29" s="12"/>
      <c r="G29" s="8" t="s">
        <v>114</v>
      </c>
      <c r="H29" s="14" t="str">
        <f t="shared" si="0"/>
        <v>NEE</v>
      </c>
      <c r="I29" s="44" t="s">
        <v>159</v>
      </c>
      <c r="J29" s="44" t="str">
        <f t="shared" si="1"/>
        <v>&lt;NAAMWAARDETUPLE&gt;&lt;NAAM&gt;E_PRJ_REGIOSTEDENDRIEHOEK&lt;/NAAM&gt;&lt;WAARDE&gt;NEE&lt;/WAARDE&gt;&lt;TYPE&gt;STRING&lt;/TYPE&gt;&lt;BESCHRIJVING&gt;STEDENDRIEHOEK&lt;/BESCHRIJVING&gt;&lt;GROEPIDENTIFIER&gt;REGIOS&lt;/GROEPIDENTIFIER&gt;&lt;/)NAAMWAARDETUPLE&gt;</v>
      </c>
    </row>
    <row r="30" spans="2:10" ht="18.75">
      <c r="B30" s="13" t="s">
        <v>115</v>
      </c>
      <c r="C30" s="18" t="str">
        <f t="shared" si="2"/>
        <v/>
      </c>
      <c r="D30" s="84"/>
      <c r="E30" s="11"/>
      <c r="F30" s="12"/>
      <c r="G30" s="8" t="s">
        <v>116</v>
      </c>
      <c r="H30" s="14" t="str">
        <f t="shared" si="0"/>
        <v>NEE</v>
      </c>
      <c r="I30" s="44" t="s">
        <v>159</v>
      </c>
      <c r="J30" s="44" t="str">
        <f t="shared" si="1"/>
        <v>&lt;NAAMWAARDETUPLE&gt;&lt;NAAM&gt;E_PRJ_REGIOTWENTE&lt;/NAAM&gt;&lt;WAARDE&gt;NEE&lt;/WAARDE&gt;&lt;TYPE&gt;STRING&lt;/TYPE&gt;&lt;BESCHRIJVING&gt;TWENTE&lt;/BESCHRIJVING&gt;&lt;GROEPIDENTIFIER&gt;REGIOS&lt;/GROEPIDENTIFIER&gt;&lt;/)NAAMWAARDETUPLE&gt;</v>
      </c>
    </row>
    <row r="31" spans="2:10" ht="18.75">
      <c r="B31" s="13" t="s">
        <v>117</v>
      </c>
      <c r="C31" s="18" t="str">
        <f t="shared" si="2"/>
        <v/>
      </c>
      <c r="D31" s="84"/>
      <c r="E31" s="11"/>
      <c r="F31" s="12"/>
      <c r="G31" s="8" t="s">
        <v>118</v>
      </c>
      <c r="H31" s="14" t="str">
        <f t="shared" si="0"/>
        <v>NEE</v>
      </c>
      <c r="I31" s="44" t="s">
        <v>159</v>
      </c>
      <c r="J31" s="44" t="str">
        <f t="shared" si="1"/>
        <v>&lt;NAAMWAARDETUPLE&gt;&lt;NAAM&gt;E_PRJ_REGIOWESTBRABANT&lt;/NAAM&gt;&lt;WAARDE&gt;NEE&lt;/WAARDE&gt;&lt;TYPE&gt;STRING&lt;/TYPE&gt;&lt;BESCHRIJVING&gt;WEST-BRABANT&lt;/BESCHRIJVING&gt;&lt;GROEPIDENTIFIER&gt;REGIOS&lt;/GROEPIDENTIFIER&gt;&lt;/)NAAMWAARDETUPLE&gt;</v>
      </c>
    </row>
    <row r="32" spans="2:10" ht="18.75">
      <c r="B32" s="13" t="s">
        <v>119</v>
      </c>
      <c r="C32" s="18" t="str">
        <f t="shared" si="2"/>
        <v/>
      </c>
      <c r="D32" s="84"/>
      <c r="E32" s="11"/>
      <c r="F32" s="12"/>
      <c r="G32" s="8" t="s">
        <v>120</v>
      </c>
      <c r="H32" s="14" t="str">
        <f t="shared" si="0"/>
        <v>NEE</v>
      </c>
      <c r="I32" s="44" t="s">
        <v>159</v>
      </c>
      <c r="J32" s="44" t="str">
        <f t="shared" si="1"/>
        <v>&lt;NAAMWAARDETUPLE&gt;&lt;NAAM&gt;E_PRJ_REGIOZAANSTREEK&lt;/NAAM&gt;&lt;WAARDE&gt;NEE&lt;/WAARDE&gt;&lt;TYPE&gt;STRING&lt;/TYPE&gt;&lt;BESCHRIJVING&gt;ZAANSTREEK/WATERLAND&lt;/BESCHRIJVING&gt;&lt;GROEPIDENTIFIER&gt;REGIOS&lt;/GROEPIDENTIFIER&gt;&lt;/)NAAMWAARDETUPLE&gt;</v>
      </c>
    </row>
    <row r="33" spans="2:10" ht="18.75">
      <c r="B33" s="13" t="s">
        <v>121</v>
      </c>
      <c r="C33" s="18" t="str">
        <f t="shared" si="2"/>
        <v/>
      </c>
      <c r="D33" s="84"/>
      <c r="E33" s="11"/>
      <c r="F33" s="12"/>
      <c r="G33" s="8" t="s">
        <v>122</v>
      </c>
      <c r="H33" s="14" t="str">
        <f t="shared" si="0"/>
        <v>NEE</v>
      </c>
      <c r="I33" s="44" t="s">
        <v>159</v>
      </c>
      <c r="J33" s="44" t="str">
        <f t="shared" si="1"/>
        <v>&lt;NAAMWAARDETUPLE&gt;&lt;NAAM&gt;E_PRJ_REGIOZEELAND&lt;/NAAM&gt;&lt;WAARDE&gt;NEE&lt;/WAARDE&gt;&lt;TYPE&gt;STRING&lt;/TYPE&gt;&lt;BESCHRIJVING&gt;ZEELAND&lt;/BESCHRIJVING&gt;&lt;GROEPIDENTIFIER&gt;REGIOS&lt;/GROEPIDENTIFIER&gt;&lt;/)NAAMWAARDETUPLE&gt;</v>
      </c>
    </row>
    <row r="34" spans="2:10" ht="18.75">
      <c r="B34" s="19" t="s">
        <v>123</v>
      </c>
      <c r="C34" s="18" t="str">
        <f t="shared" si="2"/>
        <v/>
      </c>
      <c r="D34" s="84"/>
      <c r="E34" s="11"/>
      <c r="F34" s="12"/>
      <c r="G34" s="8" t="s">
        <v>124</v>
      </c>
      <c r="H34" s="14" t="str">
        <f t="shared" si="0"/>
        <v>NEE</v>
      </c>
      <c r="I34" s="44" t="s">
        <v>159</v>
      </c>
      <c r="J34" s="44" t="str">
        <f t="shared" si="1"/>
        <v>&lt;NAAMWAARDETUPLE&gt;&lt;NAAM&gt;E_PRJ_REGIOZOETERMEER&lt;/NAAM&gt;&lt;WAARDE&gt;NEE&lt;/WAARDE&gt;&lt;TYPE&gt;STRING&lt;/TYPE&gt;&lt;BESCHRIJVING&gt;ZUID-HOLLAND CENTRAAL&lt;/BESCHRIJVING&gt;&lt;GROEPIDENTIFIER&gt;REGIOS&lt;/GROEPIDENTIFIER&gt;&lt;/)NAAMWAARDETUPLE&gt;</v>
      </c>
    </row>
    <row r="35" spans="2:10" ht="18.75">
      <c r="B35" s="13" t="s">
        <v>125</v>
      </c>
      <c r="C35" s="18" t="str">
        <f t="shared" si="2"/>
        <v/>
      </c>
      <c r="D35" s="84"/>
      <c r="E35" s="11"/>
      <c r="F35" s="12"/>
      <c r="G35" s="8" t="s">
        <v>126</v>
      </c>
      <c r="H35" s="14" t="str">
        <f t="shared" si="0"/>
        <v>NEE</v>
      </c>
      <c r="I35" s="44" t="s">
        <v>159</v>
      </c>
      <c r="J35" s="44" t="str">
        <f t="shared" si="1"/>
        <v>&lt;NAAMWAARDETUPLE&gt;&lt;NAAM&gt;E_PRJ_REGIOZUIDGELDERLAND&lt;/NAAM&gt;&lt;WAARDE&gt;NEE&lt;/WAARDE&gt;&lt;TYPE&gt;STRING&lt;/TYPE&gt;&lt;BESCHRIJVING&gt;ZUID-GELDERLAND&lt;/BESCHRIJVING&gt;&lt;GROEPIDENTIFIER&gt;REGIOS&lt;/GROEPIDENTIFIER&gt;&lt;/)NAAMWAARDETUPLE&gt;</v>
      </c>
    </row>
    <row r="36" spans="2:10" ht="18.75">
      <c r="B36" s="13" t="s">
        <v>127</v>
      </c>
      <c r="C36" s="18" t="str">
        <f t="shared" si="2"/>
        <v/>
      </c>
      <c r="D36" s="84"/>
      <c r="E36" s="11"/>
      <c r="F36" s="12"/>
      <c r="G36" s="8" t="s">
        <v>128</v>
      </c>
      <c r="H36" s="14" t="str">
        <f t="shared" si="0"/>
        <v>NEE</v>
      </c>
      <c r="I36" s="44" t="s">
        <v>159</v>
      </c>
      <c r="J36" s="44" t="str">
        <f t="shared" si="1"/>
        <v>&lt;NAAMWAARDETUPLE&gt;&lt;NAAM&gt;E_PRJ_REGIOZUIDKENNEMERLAND&lt;/NAAM&gt;&lt;WAARDE&gt;NEE&lt;/WAARDE&gt;&lt;TYPE&gt;STRING&lt;/TYPE&gt;&lt;BESCHRIJVING&gt;ZUID-KENNEMERLAND&lt;/BESCHRIJVING&gt;&lt;GROEPIDENTIFIER&gt;REGIOS&lt;/GROEPIDENTIFIER&gt;&lt;/)NAAMWAARDETUPLE&gt;</v>
      </c>
    </row>
    <row r="37" spans="2:10" ht="18.75">
      <c r="B37" s="13" t="s">
        <v>129</v>
      </c>
      <c r="C37" s="18" t="str">
        <f t="shared" si="2"/>
        <v/>
      </c>
      <c r="D37" s="84"/>
      <c r="E37" s="11"/>
      <c r="F37" s="12"/>
      <c r="G37" s="8" t="s">
        <v>130</v>
      </c>
      <c r="H37" s="14" t="str">
        <f t="shared" si="0"/>
        <v>NEE</v>
      </c>
      <c r="I37" s="44" t="s">
        <v>159</v>
      </c>
      <c r="J37" s="44" t="str">
        <f t="shared" si="1"/>
        <v>&lt;NAAMWAARDETUPLE&gt;&lt;NAAM&gt;E_PRJ_REGIOZUIDLIMBURG&lt;/NAAM&gt;&lt;WAARDE&gt;NEE&lt;/WAARDE&gt;&lt;TYPE&gt;STRING&lt;/TYPE&gt;&lt;BESCHRIJVING&gt;ZUID-LIMBURG&lt;/BESCHRIJVING&gt;&lt;GROEPIDENTIFIER&gt;REGIOS&lt;/GROEPIDENTIFIER&gt;&lt;/)NAAMWAARDETUPLE&gt;</v>
      </c>
    </row>
    <row r="38" spans="2:10" ht="18.75">
      <c r="B38" s="13" t="s">
        <v>131</v>
      </c>
      <c r="C38" s="18" t="str">
        <f t="shared" si="2"/>
        <v/>
      </c>
      <c r="D38" s="84"/>
      <c r="E38" s="11"/>
      <c r="F38" s="12"/>
      <c r="G38" s="8" t="s">
        <v>132</v>
      </c>
      <c r="H38" s="14" t="str">
        <f t="shared" si="0"/>
        <v>NEE</v>
      </c>
      <c r="I38" s="44" t="s">
        <v>159</v>
      </c>
      <c r="J38" s="44" t="str">
        <f t="shared" si="1"/>
        <v>&lt;NAAMWAARDETUPLE&gt;&lt;NAAM&gt;E_PRJ_REGIOZUIDOOSTBRABANT&lt;/NAAM&gt;&lt;WAARDE&gt;NEE&lt;/WAARDE&gt;&lt;TYPE&gt;STRING&lt;/TYPE&gt;&lt;BESCHRIJVING&gt;ZUIDOOST-BRABANT&lt;/BESCHRIJVING&gt;&lt;GROEPIDENTIFIER&gt;REGIOS&lt;/GROEPIDENTIFIER&gt;&lt;/)NAAMWAARDETUPLE&gt;</v>
      </c>
    </row>
  </sheetData>
  <sheetProtection password="DB49" sheet="1" objects="1" scenarios="1" selectLockedCells="1"/>
  <protectedRanges>
    <protectedRange password="9088" sqref="B2:E2 E9:G38 B3:C38 E3:E8 G3:G8" name="Invoer"/>
    <protectedRange password="9088" sqref="F2" name="Invoer_1"/>
    <protectedRange password="9088" sqref="F5:F8" name="Invoer_2"/>
    <protectedRange password="9088" sqref="F4" name="Invoer_3"/>
  </protectedRanges>
  <mergeCells count="1">
    <mergeCell ref="B2:D2"/>
  </mergeCells>
  <dataValidations count="1">
    <dataValidation type="list" allowBlank="1" showInputMessage="1" showErrorMessage="1" sqref="D3:D38">
      <formula1>Keuzelijst1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B2:L35"/>
  <sheetViews>
    <sheetView showGridLines="0" zoomScale="80" zoomScaleNormal="80" workbookViewId="0">
      <selection activeCell="E26" sqref="E26"/>
    </sheetView>
  </sheetViews>
  <sheetFormatPr defaultRowHeight="15"/>
  <cols>
    <col min="2" max="2" width="60.7109375" style="28" customWidth="1"/>
    <col min="3" max="3" width="53.28515625" style="28" customWidth="1"/>
    <col min="4" max="4" width="3.42578125" customWidth="1"/>
    <col min="5" max="5" width="19.28515625" customWidth="1"/>
    <col min="6" max="6" width="7.28515625" customWidth="1"/>
    <col min="7" max="7" width="78.140625" customWidth="1"/>
    <col min="8" max="8" width="27.7109375" style="44" hidden="1" customWidth="1"/>
    <col min="9" max="9" width="29.140625" style="44" hidden="1" customWidth="1"/>
    <col min="10" max="10" width="9.140625" style="44" hidden="1" customWidth="1"/>
    <col min="11" max="11" width="46.5703125" style="44" hidden="1" customWidth="1"/>
  </cols>
  <sheetData>
    <row r="2" spans="2:9" ht="18.75">
      <c r="B2" s="171" t="s">
        <v>133</v>
      </c>
      <c r="C2" s="172"/>
      <c r="D2" s="172"/>
      <c r="E2" s="174"/>
      <c r="F2" s="11"/>
      <c r="G2" s="11"/>
      <c r="H2" s="2"/>
      <c r="I2" s="20"/>
    </row>
    <row r="3" spans="2:9" ht="30.75">
      <c r="B3" s="45" t="s">
        <v>134</v>
      </c>
      <c r="C3" s="54"/>
      <c r="D3" s="46"/>
      <c r="E3" s="47"/>
      <c r="F3" s="98"/>
      <c r="G3" s="146" t="s">
        <v>283</v>
      </c>
      <c r="H3" s="8"/>
      <c r="I3" s="14"/>
    </row>
    <row r="4" spans="2:9" ht="18.75">
      <c r="B4" s="34" t="s">
        <v>183</v>
      </c>
      <c r="C4" s="113"/>
      <c r="D4" s="114"/>
      <c r="E4" s="114"/>
      <c r="F4" s="98"/>
      <c r="G4" s="11" t="s">
        <v>288</v>
      </c>
      <c r="H4" s="8"/>
      <c r="I4" s="14"/>
    </row>
    <row r="5" spans="2:9" ht="18.75">
      <c r="B5" s="88">
        <f>'Activiteiten SRA'!B3:D3</f>
        <v>0</v>
      </c>
      <c r="C5" s="88"/>
      <c r="D5" s="33"/>
      <c r="E5" s="109">
        <f>'Activiteiten SRA'!D11</f>
        <v>0</v>
      </c>
      <c r="F5" s="11"/>
      <c r="G5" s="11"/>
      <c r="H5" s="21"/>
      <c r="I5" s="14"/>
    </row>
    <row r="6" spans="2:9" ht="18.75">
      <c r="B6" s="88">
        <f>'Activiteiten SRA'!B14:D14</f>
        <v>0</v>
      </c>
      <c r="C6" s="32"/>
      <c r="D6" s="33"/>
      <c r="E6" s="109">
        <f>'Activiteiten SRA'!D22</f>
        <v>0</v>
      </c>
      <c r="F6" s="11"/>
      <c r="G6" s="11"/>
      <c r="H6" s="21"/>
      <c r="I6" s="14"/>
    </row>
    <row r="7" spans="2:9" ht="18.75">
      <c r="B7" s="88">
        <f>'Activiteiten SRA'!B25:D25</f>
        <v>0</v>
      </c>
      <c r="C7" s="32"/>
      <c r="D7" s="33"/>
      <c r="E7" s="109">
        <f>'Activiteiten SRA'!D33</f>
        <v>0</v>
      </c>
      <c r="F7" s="11"/>
      <c r="G7" s="11"/>
      <c r="H7" s="3"/>
      <c r="I7" s="14"/>
    </row>
    <row r="8" spans="2:9" ht="18.75">
      <c r="B8" s="88">
        <f>'Activiteiten SRA'!B36:D36</f>
        <v>0</v>
      </c>
      <c r="C8" s="32"/>
      <c r="D8" s="33"/>
      <c r="E8" s="109">
        <f>'Activiteiten SRA'!D44</f>
        <v>0</v>
      </c>
      <c r="F8" s="11"/>
      <c r="G8" s="11"/>
      <c r="H8" s="3"/>
      <c r="I8" s="14"/>
    </row>
    <row r="9" spans="2:9" ht="18.75">
      <c r="B9" s="88">
        <f>'Activiteiten SRA'!B47:D47</f>
        <v>0</v>
      </c>
      <c r="C9" s="32"/>
      <c r="D9" s="33"/>
      <c r="E9" s="109">
        <f>'Activiteiten SRA'!D55</f>
        <v>0</v>
      </c>
      <c r="F9" s="11"/>
      <c r="G9" s="11"/>
      <c r="H9" s="3"/>
      <c r="I9" s="14"/>
    </row>
    <row r="10" spans="2:9" ht="18.75">
      <c r="B10" s="34" t="s">
        <v>182</v>
      </c>
      <c r="C10" s="34"/>
      <c r="D10" s="116"/>
      <c r="E10" s="116"/>
      <c r="F10" s="11"/>
      <c r="G10" s="11" t="s">
        <v>289</v>
      </c>
      <c r="H10" s="3"/>
      <c r="I10" s="14"/>
    </row>
    <row r="11" spans="2:9" ht="18.75">
      <c r="B11" s="88">
        <f>'Activiteiten DW'!B3:D3</f>
        <v>0</v>
      </c>
      <c r="C11" s="32"/>
      <c r="D11" s="33"/>
      <c r="E11" s="109">
        <f>'Activiteiten DW'!D12</f>
        <v>0</v>
      </c>
      <c r="F11" s="11"/>
      <c r="G11" s="11"/>
      <c r="H11" s="3"/>
      <c r="I11" s="14"/>
    </row>
    <row r="12" spans="2:9" ht="18.75">
      <c r="B12" s="88">
        <f>'Activiteiten DW'!B15:D15</f>
        <v>0</v>
      </c>
      <c r="C12" s="32"/>
      <c r="D12" s="33"/>
      <c r="E12" s="109">
        <f>'Activiteiten DW'!D24</f>
        <v>0</v>
      </c>
      <c r="F12" s="11"/>
      <c r="G12" s="99"/>
      <c r="H12" s="3"/>
      <c r="I12" s="14"/>
    </row>
    <row r="13" spans="2:9" ht="18.75">
      <c r="B13" s="88">
        <f>'Activiteiten DW'!B27:D27</f>
        <v>0</v>
      </c>
      <c r="C13" s="32"/>
      <c r="D13" s="33"/>
      <c r="E13" s="109">
        <f>'Activiteiten DW'!D36</f>
        <v>0</v>
      </c>
      <c r="F13" s="11"/>
      <c r="G13" s="11"/>
      <c r="H13" s="3"/>
      <c r="I13" s="14"/>
    </row>
    <row r="14" spans="2:9" ht="18.75">
      <c r="B14" s="88">
        <f>'Activiteiten DW'!B39:D39</f>
        <v>0</v>
      </c>
      <c r="C14" s="32"/>
      <c r="D14" s="33"/>
      <c r="E14" s="109">
        <f>'Activiteiten DW'!D48</f>
        <v>0</v>
      </c>
      <c r="F14" s="11"/>
      <c r="G14" s="11"/>
      <c r="H14" s="3"/>
      <c r="I14" s="14"/>
    </row>
    <row r="15" spans="2:9" ht="18.75">
      <c r="B15" s="89">
        <f>'Activiteiten DW'!B51:D51</f>
        <v>0</v>
      </c>
      <c r="C15" s="36"/>
      <c r="D15" s="37"/>
      <c r="E15" s="110">
        <f>'Activiteiten DW'!D60</f>
        <v>0</v>
      </c>
      <c r="F15" s="31" t="s">
        <v>156</v>
      </c>
      <c r="G15" s="31"/>
      <c r="H15" s="8"/>
      <c r="I15" s="14"/>
    </row>
    <row r="16" spans="2:9" ht="60">
      <c r="B16" s="34" t="s">
        <v>135</v>
      </c>
      <c r="C16" s="34"/>
      <c r="D16" s="33"/>
      <c r="E16" s="109">
        <f>SUM(E5:E15)</f>
        <v>0</v>
      </c>
      <c r="F16" s="11"/>
      <c r="G16" s="125" t="s">
        <v>222</v>
      </c>
      <c r="H16" s="8"/>
      <c r="I16" s="14"/>
    </row>
    <row r="17" spans="2:12" ht="60">
      <c r="B17" s="107" t="s">
        <v>198</v>
      </c>
      <c r="C17" s="34"/>
      <c r="D17" s="115" t="e">
        <f>IF(E17&lt;=0.25,"",IF(ACTIE="SRA - Samenwerking Regie en Arbeidsmarkt","","Dit mag maximaal 25% van de totale kosten zijn"))</f>
        <v>#DIV/0!</v>
      </c>
      <c r="E17" s="108" t="e">
        <f>SUM(E5:E9)/E16</f>
        <v>#DIV/0!</v>
      </c>
      <c r="F17" s="11"/>
      <c r="G17" s="125" t="s">
        <v>223</v>
      </c>
      <c r="H17" s="8"/>
      <c r="I17" s="14"/>
    </row>
    <row r="18" spans="2:12" ht="60">
      <c r="B18" s="107" t="s">
        <v>199</v>
      </c>
      <c r="C18" s="34"/>
      <c r="D18" s="115" t="e">
        <f>IF(E18&lt;=0.25,"",IF(ACTIE="DW - Dienstverlening Werkzoekenden","","Dit mag maximaal 25% van de totale kosten zijn"))</f>
        <v>#DIV/0!</v>
      </c>
      <c r="E18" s="108" t="e">
        <f>(SUM(E11:E15)/E16)</f>
        <v>#DIV/0!</v>
      </c>
      <c r="F18" s="11"/>
      <c r="G18" s="125" t="s">
        <v>224</v>
      </c>
      <c r="H18" s="8"/>
      <c r="I18" s="14"/>
    </row>
    <row r="19" spans="2:12" ht="120.75" thickBot="1">
      <c r="B19" s="139" t="s">
        <v>225</v>
      </c>
      <c r="C19" s="39"/>
      <c r="D19" s="40"/>
      <c r="E19" s="112">
        <f>ROUND(0.15*E16,2)</f>
        <v>0</v>
      </c>
      <c r="F19" s="31" t="s">
        <v>156</v>
      </c>
      <c r="G19" s="144" t="s">
        <v>226</v>
      </c>
      <c r="H19" s="8" t="s">
        <v>136</v>
      </c>
      <c r="I19" s="77">
        <f>E19</f>
        <v>0</v>
      </c>
      <c r="J19" s="118" t="s">
        <v>162</v>
      </c>
      <c r="K19" s="118" t="str">
        <f t="shared" ref="K19:K28" si="0">CONCATENATE("&lt;NaamWaardeTuple&gt;&lt;Naam&gt;",H19,"&lt;/Naam&gt;&lt;Waarde&gt;",I19,"&lt;/Waarde&gt;&lt;Type&gt;",J19,"&lt;/Type&gt;&lt;Beschrijving&gt;",B19,"&lt;/Beschrijving&gt;&lt;GroepIdentifier&gt;Financiele gegevens&lt;/GroepIdentifier&gt;&lt;/NaamWaardeTuple&gt;")</f>
        <v>&lt;NaamWaardeTuple&gt;&lt;Naam&gt;E_FIN_Overhead&lt;/Naam&gt;&lt;Waarde&gt;0&lt;/Waarde&gt;&lt;Type&gt;currency&lt;/Type&gt;&lt;Beschrijving&gt;Indirecte kosten&lt;/Beschrijving&gt;&lt;GroepIdentifier&gt;Financiele gegevens&lt;/GroepIdentifier&gt;&lt;/NaamWaardeTuple&gt;</v>
      </c>
    </row>
    <row r="20" spans="2:12" ht="45.75" customHeight="1" thickTop="1">
      <c r="B20" s="80" t="s">
        <v>137</v>
      </c>
      <c r="C20" s="35"/>
      <c r="D20" s="33"/>
      <c r="E20" s="111">
        <f>E19+E16</f>
        <v>0</v>
      </c>
      <c r="F20" s="11"/>
      <c r="G20" s="125" t="s">
        <v>227</v>
      </c>
      <c r="H20" s="21" t="s">
        <v>138</v>
      </c>
      <c r="I20" s="77">
        <f>E20</f>
        <v>0</v>
      </c>
      <c r="J20" s="118" t="s">
        <v>162</v>
      </c>
      <c r="K20" s="118" t="str">
        <f t="shared" si="0"/>
        <v>&lt;NaamWaardeTuple&gt;&lt;Naam&gt;E_FIN_KostenTotaal&lt;/Naam&gt;&lt;Waarde&gt;0&lt;/Waarde&gt;&lt;Type&gt;currency&lt;/Type&gt;&lt;Beschrijving&gt;Totale subsidiabele kosten&lt;/Beschrijving&gt;&lt;GroepIdentifier&gt;Financiele gegevens&lt;/GroepIdentifier&gt;&lt;/NaamWaardeTuple&gt;</v>
      </c>
    </row>
    <row r="21" spans="2:12" ht="18.75">
      <c r="B21" s="41"/>
      <c r="C21" s="41"/>
      <c r="D21" s="29"/>
      <c r="E21" s="42"/>
      <c r="F21" s="11"/>
      <c r="G21" s="145"/>
      <c r="H21" s="8"/>
      <c r="I21" s="14"/>
      <c r="J21" s="118"/>
      <c r="K21" s="118"/>
    </row>
    <row r="22" spans="2:12" ht="18.75">
      <c r="B22" s="78" t="s">
        <v>139</v>
      </c>
      <c r="C22" s="79"/>
      <c r="D22" s="67"/>
      <c r="E22" s="16"/>
      <c r="F22" s="11"/>
      <c r="G22" s="11"/>
      <c r="H22" s="8"/>
      <c r="I22" s="14"/>
      <c r="J22" s="118"/>
      <c r="K22" s="118"/>
    </row>
    <row r="23" spans="2:12" ht="75">
      <c r="B23" s="49" t="s">
        <v>228</v>
      </c>
      <c r="C23" s="127" t="str">
        <f>IF(D23=TRUE,ROUND((E23+E24)/E20*100,1)&amp;"% van "&amp;B20,IF(E23&gt;0,"De cofinanciering mag maximaal 60% van de Totale subsidiabele kosten zijn.",""))</f>
        <v/>
      </c>
      <c r="D23" s="48" t="b">
        <f>IF(E23&gt;0,IF(((E23+E24)/E20)&lt;=0.6,TRUE,FALSE),FALSE)</f>
        <v>0</v>
      </c>
      <c r="E23" s="129"/>
      <c r="F23" s="11"/>
      <c r="G23" s="135" t="s">
        <v>290</v>
      </c>
      <c r="H23" s="8" t="s">
        <v>141</v>
      </c>
      <c r="I23" s="77">
        <f>E23</f>
        <v>0</v>
      </c>
      <c r="J23" s="118" t="s">
        <v>162</v>
      </c>
      <c r="K23" s="118" t="str">
        <f t="shared" si="0"/>
        <v>&lt;NaamWaardeTuple&gt;&lt;Naam&gt;E_FIN_SubsidieActiviteit&lt;/Naam&gt;&lt;Waarde&gt;0&lt;/Waarde&gt;&lt;Type&gt;currency&lt;/Type&gt;&lt;Beschrijving&gt;Subsidie activiteiten*&lt;/Beschrijving&gt;&lt;GroepIdentifier&gt;Financiele gegevens&lt;/GroepIdentifier&gt;&lt;/NaamWaardeTuple&gt;</v>
      </c>
    </row>
    <row r="24" spans="2:12" ht="109.5" customHeight="1">
      <c r="B24" s="36" t="s">
        <v>229</v>
      </c>
      <c r="C24" s="57"/>
      <c r="D24" s="53"/>
      <c r="E24" s="38">
        <f>ROUND(0.6*E19,2)</f>
        <v>0</v>
      </c>
      <c r="F24" s="31" t="s">
        <v>156</v>
      </c>
      <c r="G24" s="136" t="s">
        <v>231</v>
      </c>
      <c r="H24" s="8" t="s">
        <v>142</v>
      </c>
      <c r="I24" s="77">
        <f t="shared" ref="I24:I28" si="1">E24</f>
        <v>0</v>
      </c>
      <c r="J24" s="118" t="s">
        <v>162</v>
      </c>
      <c r="K24" s="118" t="str">
        <f t="shared" si="0"/>
        <v>&lt;NaamWaardeTuple&gt;&lt;Naam&gt;E_FIN_SubsidieOverhead&lt;/Naam&gt;&lt;Waarde&gt;0&lt;/Waarde&gt;&lt;Type&gt;currency&lt;/Type&gt;&lt;Beschrijving&gt;Subsidie indirecte kosten&lt;/Beschrijving&gt;&lt;GroepIdentifier&gt;Financiele gegevens&lt;/GroepIdentifier&gt;&lt;/NaamWaardeTuple&gt;</v>
      </c>
      <c r="L24" s="100"/>
    </row>
    <row r="25" spans="2:12" ht="30">
      <c r="B25" s="34" t="s">
        <v>230</v>
      </c>
      <c r="C25" s="58"/>
      <c r="D25" s="43"/>
      <c r="E25" s="180">
        <f>ROUND(SUM(E23:E24),2)</f>
        <v>0</v>
      </c>
      <c r="G25" s="90" t="s">
        <v>232</v>
      </c>
      <c r="H25" s="8" t="s">
        <v>143</v>
      </c>
      <c r="I25" s="77">
        <f t="shared" si="1"/>
        <v>0</v>
      </c>
      <c r="J25" s="118" t="s">
        <v>162</v>
      </c>
      <c r="K25" s="118" t="str">
        <f t="shared" si="0"/>
        <v>&lt;NaamWaardeTuple&gt;&lt;Naam&gt;E_FIN_SubsidieTotaal&lt;/Naam&gt;&lt;Waarde&gt;0&lt;/Waarde&gt;&lt;Type&gt;currency&lt;/Type&gt;&lt;Beschrijving&gt;Totale subsidie&lt;/Beschrijving&gt;&lt;GroepIdentifier&gt;Financiele gegevens&lt;/GroepIdentifier&gt;&lt;/NaamWaardeTuple&gt;</v>
      </c>
    </row>
    <row r="26" spans="2:12" ht="45.75" thickBot="1">
      <c r="B26" s="55" t="s">
        <v>200</v>
      </c>
      <c r="C26" s="59" t="str">
        <f>IF(D26=TRUE,ROUND(E26/E20*100,1)&amp;"% van "&amp;B20,"")</f>
        <v/>
      </c>
      <c r="D26" s="56" t="b">
        <f>IF(E26&gt;0,IF((E26/E20)&gt;=0.4,TRUE,FALSE),FALSE)</f>
        <v>0</v>
      </c>
      <c r="E26" s="128"/>
      <c r="F26" s="31" t="s">
        <v>156</v>
      </c>
      <c r="G26" s="99" t="s">
        <v>291</v>
      </c>
      <c r="H26" s="8" t="s">
        <v>140</v>
      </c>
      <c r="I26" s="77">
        <f t="shared" si="1"/>
        <v>0</v>
      </c>
      <c r="J26" s="118" t="s">
        <v>162</v>
      </c>
      <c r="K26" s="118" t="str">
        <f t="shared" si="0"/>
        <v>&lt;NaamWaardeTuple&gt;&lt;Naam&gt;E_FIN_Eigen&lt;/Naam&gt;&lt;Waarde&gt;0&lt;/Waarde&gt;&lt;Type&gt;currency&lt;/Type&gt;&lt;Beschrijving&gt;Eigen financiering door aanvrager&lt;/Beschrijving&gt;&lt;GroepIdentifier&gt;Financiele gegevens&lt;/GroepIdentifier&gt;&lt;/NaamWaardeTuple&gt;</v>
      </c>
    </row>
    <row r="27" spans="2:12" s="44" customFormat="1" ht="19.5" hidden="1" thickTop="1">
      <c r="B27" s="50" t="s">
        <v>144</v>
      </c>
      <c r="C27" s="60"/>
      <c r="D27" s="51"/>
      <c r="E27" s="52">
        <f>E25</f>
        <v>0</v>
      </c>
      <c r="F27" s="1"/>
      <c r="G27" s="1"/>
      <c r="H27" s="7" t="s">
        <v>144</v>
      </c>
      <c r="I27" s="77">
        <f t="shared" si="1"/>
        <v>0</v>
      </c>
      <c r="J27" s="118" t="s">
        <v>162</v>
      </c>
      <c r="K27" s="118" t="str">
        <f t="shared" si="0"/>
        <v>&lt;NaamWaardeTuple&gt;&lt;Naam&gt;E_BSC_GevraagdBedragA&lt;/Naam&gt;&lt;Waarde&gt;0&lt;/Waarde&gt;&lt;Type&gt;currency&lt;/Type&gt;&lt;Beschrijving&gt;E_BSC_GevraagdBedragA&lt;/Beschrijving&gt;&lt;GroepIdentifier&gt;Financiele gegevens&lt;/GroepIdentifier&gt;&lt;/NaamWaardeTuple&gt;</v>
      </c>
    </row>
    <row r="28" spans="2:12" ht="19.5" thickTop="1">
      <c r="B28" s="80" t="s">
        <v>151</v>
      </c>
      <c r="C28" s="61" t="str">
        <f>(CEILING(SQRT((E20-E28)*(E20-E28)),0.01)&amp;" Euro verschil met "&amp;B20)</f>
        <v>0 Euro verschil met Totale subsidiabele kosten</v>
      </c>
      <c r="D28" s="82" t="b">
        <f>IF((CEILING(SQRT((E20-E28)*(E20-E28)),0.01))&lt;1,TRUE,FALSE)</f>
        <v>1</v>
      </c>
      <c r="E28" s="181">
        <f>ROUND((E26+E25),2)</f>
        <v>0</v>
      </c>
      <c r="F28" s="11"/>
      <c r="G28" s="11"/>
      <c r="H28" s="8" t="s">
        <v>145</v>
      </c>
      <c r="I28" s="77">
        <f t="shared" si="1"/>
        <v>0</v>
      </c>
      <c r="J28" s="118" t="s">
        <v>162</v>
      </c>
      <c r="K28" s="118" t="str">
        <f t="shared" si="0"/>
        <v>&lt;NaamWaardeTuple&gt;&lt;Naam&gt;E_FIN_FinancieringTotaal&lt;/Naam&gt;&lt;Waarde&gt;0&lt;/Waarde&gt;&lt;Type&gt;currency&lt;/Type&gt;&lt;Beschrijving&gt;Totale financiering&lt;/Beschrijving&gt;&lt;GroepIdentifier&gt;Financiele gegevens&lt;/GroepIdentifier&gt;&lt;/NaamWaardeTuple&gt;</v>
      </c>
    </row>
    <row r="29" spans="2:12">
      <c r="J29" s="118"/>
      <c r="K29" s="118"/>
    </row>
    <row r="30" spans="2:12">
      <c r="J30" s="118"/>
      <c r="K30" s="118"/>
    </row>
    <row r="31" spans="2:12">
      <c r="J31" s="118"/>
      <c r="K31" s="118"/>
    </row>
    <row r="32" spans="2:12">
      <c r="K32" s="118"/>
    </row>
    <row r="33" spans="11:11">
      <c r="K33" s="118"/>
    </row>
    <row r="34" spans="11:11">
      <c r="K34" s="118"/>
    </row>
    <row r="35" spans="11:11">
      <c r="K35" s="118"/>
    </row>
  </sheetData>
  <sheetProtection password="DB49" sheet="1" objects="1" scenarios="1" selectLockedCells="1"/>
  <protectedRanges>
    <protectedRange password="9088" sqref="B2:I2 H3:H6 H19:H20 B3:F4 F24:G24 F26 G4 B5:G21" name="Invoer_1"/>
    <protectedRange password="9088" sqref="B27:G28 H15:H18 H21:H28 B24:E26 B22:G23 G26" name="Invoer_2"/>
  </protectedRanges>
  <mergeCells count="1">
    <mergeCell ref="B2:E2"/>
  </mergeCells>
  <conditionalFormatting sqref="D23">
    <cfRule type="cellIs" dxfId="5" priority="3" stopIfTrue="1" operator="equal">
      <formula>FALSE</formula>
    </cfRule>
  </conditionalFormatting>
  <conditionalFormatting sqref="D26">
    <cfRule type="cellIs" dxfId="4" priority="2" stopIfTrue="1" operator="equal">
      <formula>FALSE</formula>
    </cfRule>
  </conditionalFormatting>
  <conditionalFormatting sqref="D28">
    <cfRule type="cellIs" dxfId="3" priority="1" stopIfTrue="1" operator="equal">
      <formula>FALSE</formula>
    </cfRule>
  </conditionalFormatting>
  <dataValidations count="1">
    <dataValidation operator="equal" allowBlank="1" showInputMessage="1" showErrorMessage="1" errorTitle="Ingevoerde waarde is niet juist" error="Ingevoerde waarde is niet juist" sqref="D23:D27"/>
  </dataValidations>
  <pageMargins left="0.7" right="0.7" top="0.75" bottom="0.75" header="0.3" footer="0.3"/>
  <pageSetup paperSize="9" orientation="portrait" r:id="rId1"/>
  <ignoredErrors>
    <ignoredError sqref="E17" evalError="1"/>
  </ignoredErrors>
</worksheet>
</file>

<file path=xl/worksheets/sheet7.xml><?xml version="1.0" encoding="utf-8"?>
<worksheet xmlns="http://schemas.openxmlformats.org/spreadsheetml/2006/main" xmlns:r="http://schemas.openxmlformats.org/officeDocument/2006/relationships">
  <dimension ref="B1:K9"/>
  <sheetViews>
    <sheetView showGridLines="0" zoomScale="80" zoomScaleNormal="80" workbookViewId="0">
      <selection activeCell="D3" sqref="D3"/>
    </sheetView>
  </sheetViews>
  <sheetFormatPr defaultRowHeight="15"/>
  <cols>
    <col min="2" max="2" width="80.7109375" customWidth="1"/>
    <col min="3" max="3" width="4.7109375" customWidth="1"/>
    <col min="4" max="4" width="80.7109375" customWidth="1"/>
    <col min="5" max="5" width="9.140625" customWidth="1"/>
    <col min="6" max="6" width="69.85546875" customWidth="1"/>
    <col min="7" max="7" width="26.7109375" style="118" hidden="1" customWidth="1"/>
    <col min="8" max="10" width="9.140625" style="118" hidden="1" customWidth="1"/>
    <col min="11" max="11" width="9.140625" hidden="1" customWidth="1"/>
    <col min="12" max="12" width="9.140625" customWidth="1"/>
  </cols>
  <sheetData>
    <row r="1" spans="2:11">
      <c r="H1" s="118" t="s">
        <v>303</v>
      </c>
      <c r="J1" s="44" t="str">
        <f>IF(D3="Ja, ik maak gebruik van de mogelijkheid tot een initieel voorschot","J","N")</f>
        <v>N</v>
      </c>
    </row>
    <row r="2" spans="2:11" ht="30.75">
      <c r="B2" s="160" t="s">
        <v>201</v>
      </c>
      <c r="C2" s="160"/>
      <c r="D2" s="161"/>
      <c r="F2" s="146" t="s">
        <v>281</v>
      </c>
      <c r="H2" s="118" t="s">
        <v>304</v>
      </c>
      <c r="J2" s="44" t="str">
        <f>IF(D4="Ja, ik maak gebruik van de mogelijkheid tot tussentijdse voorschotten","J","N")</f>
        <v>N</v>
      </c>
    </row>
    <row r="3" spans="2:11" ht="45">
      <c r="B3" s="24" t="s">
        <v>146</v>
      </c>
      <c r="C3" s="25" t="b">
        <f>IF(LEN(D3)&lt;&gt;0,TRUE,FALSE)</f>
        <v>0</v>
      </c>
      <c r="D3" s="70"/>
      <c r="E3" s="22" t="b">
        <f>C3</f>
        <v>0</v>
      </c>
      <c r="F3" s="130" t="s">
        <v>233</v>
      </c>
      <c r="G3" s="119" t="s">
        <v>147</v>
      </c>
      <c r="H3" s="14" t="str">
        <f>J1</f>
        <v>N</v>
      </c>
      <c r="I3" s="118" t="s">
        <v>159</v>
      </c>
      <c r="J3" s="118" t="str">
        <f>CONCATENATE("&lt;NaamWaardeTuple&gt;&lt;Naam&gt;",G3,"&lt;/Naam&gt;&lt;Waarde&gt;",H3,"&lt;/Waarde&gt;&lt;Type&gt;",I3,"&lt;/Type&gt;&lt;Beschrijving&gt;",B3,"&lt;/Beschrijving&gt;&lt;GroepIdentifier&gt;Algemene Gegevens&lt;/GroepIdentifier&gt;&lt;/NaamWaardeTuple&gt;")</f>
        <v>&lt;NaamWaardeTuple&gt;&lt;Naam&gt;E_PRJ_VoorschotInitieel&lt;/Naam&gt;&lt;Waarde&gt;N&lt;/Waarde&gt;&lt;Type&gt;string&lt;/Type&gt;&lt;Beschrijving&gt;Initieel voorschot gewenst?&lt;/Beschrijving&gt;&lt;GroepIdentifier&gt;Algemene Gegevens&lt;/GroepIdentifier&gt;&lt;/NaamWaardeTuple&gt;</v>
      </c>
    </row>
    <row r="4" spans="2:11" ht="60">
      <c r="B4" s="24" t="s">
        <v>148</v>
      </c>
      <c r="C4" s="25" t="b">
        <f>IF(LEN(D4)&lt;&gt;0,TRUE,FALSE)</f>
        <v>0</v>
      </c>
      <c r="D4" s="70"/>
      <c r="E4" s="96"/>
      <c r="F4" s="123" t="s">
        <v>292</v>
      </c>
      <c r="G4" s="119" t="s">
        <v>149</v>
      </c>
      <c r="H4" s="14" t="str">
        <f>J2</f>
        <v>N</v>
      </c>
      <c r="I4" s="118" t="s">
        <v>159</v>
      </c>
      <c r="J4" s="118" t="str">
        <f>CONCATENATE("&lt;NaamWaardeTuple&gt;&lt;Naam&gt;",G4,"&lt;/Naam&gt;&lt;Waarde&gt;",H4,"&lt;/Waarde&gt;&lt;Type&gt;",I4,"&lt;/Type&gt;&lt;Beschrijving&gt;",B4,"&lt;/Beschrijving&gt;&lt;GroepIdentifier&gt;Algemene Gegevens&lt;/GroepIdentifier&gt;&lt;/NaamWaardeTuple&gt;")</f>
        <v>&lt;NaamWaardeTuple&gt;&lt;Naam&gt;E_PRJ_VoorschotTussentijds&lt;/Naam&gt;&lt;Waarde&gt;N&lt;/Waarde&gt;&lt;Type&gt;string&lt;/Type&gt;&lt;Beschrijving&gt;Tussentijdse voorschotten gewenst?&lt;/Beschrijving&gt;&lt;GroepIdentifier&gt;Algemene Gegevens&lt;/GroepIdentifier&gt;&lt;/NaamWaardeTuple&gt;</v>
      </c>
    </row>
    <row r="7" spans="2:11" ht="276.75" customHeight="1">
      <c r="B7" s="175" t="s">
        <v>302</v>
      </c>
      <c r="C7" s="176"/>
      <c r="D7" s="176"/>
      <c r="F7" s="137"/>
    </row>
    <row r="8" spans="2:11" ht="45">
      <c r="B8" s="177"/>
      <c r="C8" s="178"/>
      <c r="D8" s="179"/>
      <c r="F8" s="137" t="s">
        <v>208</v>
      </c>
      <c r="G8" s="121" t="s">
        <v>203</v>
      </c>
      <c r="H8" s="14">
        <f>B8</f>
        <v>0</v>
      </c>
      <c r="I8" s="118" t="s">
        <v>159</v>
      </c>
      <c r="J8" s="118" t="str">
        <f>CONCATENATE("&lt;NaamWaardeTuple&gt;&lt;Naam&gt;",G8,"&lt;/Naam&gt;&lt;Waarde&gt;",H8,"&lt;/Waarde&gt;&lt;Type&gt;",I8,"&lt;/Type&gt;&lt;Beschrijving&gt;",B8,"&lt;/Beschrijving&gt;&lt;GroepIdentifier&gt;Algemene Gegevens&lt;/GroepIdentifier&gt;&lt;/NaamWaardeTuple&gt;")</f>
        <v>&lt;NaamWaardeTuple&gt;&lt;Naam&gt;E_PRJ_Verklaring&lt;/Naam&gt;&lt;Waarde&gt;0&lt;/Waarde&gt;&lt;Type&gt;string&lt;/Type&gt;&lt;Beschrijving&gt;&lt;/Beschrijving&gt;&lt;GroepIdentifier&gt;Algemene Gegevens&lt;/GroepIdentifier&gt;&lt;/NaamWaardeTuple&gt;</v>
      </c>
      <c r="K8" s="14"/>
    </row>
    <row r="9" spans="2:11" ht="121.5" customHeight="1">
      <c r="F9" s="138"/>
    </row>
  </sheetData>
  <sheetProtection password="DB49" sheet="1" objects="1" scenarios="1" selectLockedCells="1"/>
  <protectedRanges>
    <protectedRange password="9088" sqref="B8" name="Invoer"/>
    <protectedRange password="9088" sqref="C3:C4" name="Invoer_3"/>
    <protectedRange password="9088" sqref="B3:B4 D3:G4 G8" name="Invoer_2_1"/>
  </protectedRanges>
  <mergeCells count="3">
    <mergeCell ref="B7:D7"/>
    <mergeCell ref="B2:D2"/>
    <mergeCell ref="B8:D8"/>
  </mergeCells>
  <conditionalFormatting sqref="B8">
    <cfRule type="containsBlanks" dxfId="2" priority="3" stopIfTrue="1">
      <formula>LEN(TRIM(B8))=0</formula>
    </cfRule>
  </conditionalFormatting>
  <conditionalFormatting sqref="C3:C4">
    <cfRule type="cellIs" dxfId="1" priority="2" operator="lessThan">
      <formula>2</formula>
    </cfRule>
  </conditionalFormatting>
  <conditionalFormatting sqref="C3:C4">
    <cfRule type="cellIs" dxfId="0" priority="1" stopIfTrue="1" operator="equal">
      <formula>FALSE</formula>
    </cfRule>
  </conditionalFormatting>
  <dataValidations count="3">
    <dataValidation type="list" allowBlank="1" showInputMessage="1" showErrorMessage="1" sqref="B8">
      <formula1>Keuzelijst4</formula1>
    </dataValidation>
    <dataValidation type="list" allowBlank="1" showInputMessage="1" showErrorMessage="1" sqref="D4">
      <formula1>Keuzelijst3</formula1>
    </dataValidation>
    <dataValidation type="list" allowBlank="1" showInputMessage="1" showErrorMessage="1" sqref="D3">
      <formula1>Keuzelijst2</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E167"/>
  <sheetViews>
    <sheetView zoomScale="85" zoomScaleNormal="85" workbookViewId="0"/>
  </sheetViews>
  <sheetFormatPr defaultRowHeight="15"/>
  <cols>
    <col min="1" max="1" width="9.140625" style="87"/>
    <col min="2" max="2" width="26.5703125" style="87" bestFit="1" customWidth="1"/>
    <col min="3" max="4" width="9.140625" style="87"/>
    <col min="5" max="5" width="196.85546875" style="72" bestFit="1" customWidth="1"/>
  </cols>
  <sheetData>
    <row r="1" spans="2:5">
      <c r="E1" s="72" t="s">
        <v>185</v>
      </c>
    </row>
    <row r="2" spans="2:5">
      <c r="E2" s="72" t="s">
        <v>165</v>
      </c>
    </row>
    <row r="3" spans="2:5">
      <c r="E3" s="72" t="s">
        <v>166</v>
      </c>
    </row>
    <row r="4" spans="2:5">
      <c r="E4" s="72" t="s">
        <v>167</v>
      </c>
    </row>
    <row r="5" spans="2:5">
      <c r="E5" s="72" t="s">
        <v>168</v>
      </c>
    </row>
    <row r="6" spans="2:5">
      <c r="E6" s="72" t="s">
        <v>169</v>
      </c>
    </row>
    <row r="7" spans="2:5">
      <c r="E7" s="72" t="s">
        <v>170</v>
      </c>
    </row>
    <row r="8" spans="2:5">
      <c r="E8" s="72" t="s">
        <v>171</v>
      </c>
    </row>
    <row r="9" spans="2:5">
      <c r="E9" s="72" t="s">
        <v>172</v>
      </c>
    </row>
    <row r="10" spans="2:5">
      <c r="E10" s="72" t="s">
        <v>173</v>
      </c>
    </row>
    <row r="11" spans="2:5">
      <c r="E11" s="72" t="s">
        <v>175</v>
      </c>
    </row>
    <row r="12" spans="2:5">
      <c r="B12" s="87" t="str">
        <f>'Algemene gegevens'!G7</f>
        <v>E_PRJ_Nummer</v>
      </c>
      <c r="C12" s="87">
        <f>'Algemene gegevens'!C7</f>
        <v>0</v>
      </c>
      <c r="E12" s="72" t="str">
        <f>CONCATENATE("&lt;",B12,"&gt;",C12,"&lt;/",B12,"&gt;")</f>
        <v>&lt;E_PRJ_Nummer&gt;0&lt;/E_PRJ_Nummer&gt;</v>
      </c>
    </row>
    <row r="13" spans="2:5">
      <c r="B13" s="87" t="str">
        <f>'Financiële gegevens'!H27</f>
        <v>E_BSC_GevraagdBedragA</v>
      </c>
      <c r="C13" s="87">
        <f>'Financiële gegevens'!I27</f>
        <v>0</v>
      </c>
      <c r="E13" s="72" t="str">
        <f t="shared" ref="E13:E21" si="0">CONCATENATE("&lt;",B13,"&gt;",C13,"&lt;/",B13,"&gt;")</f>
        <v>&lt;E_BSC_GevraagdBedragA&gt;0&lt;/E_BSC_GevraagdBedragA&gt;</v>
      </c>
    </row>
    <row r="14" spans="2:5">
      <c r="B14" s="87" t="s">
        <v>179</v>
      </c>
      <c r="C14" s="87">
        <f>'Algemene gegevens'!H19</f>
        <v>0</v>
      </c>
      <c r="E14" s="72" t="str">
        <f t="shared" si="0"/>
        <v>&lt;E_PRJ_Organisatienaam&gt;0&lt;/E_PRJ_Organisatienaam&gt;</v>
      </c>
    </row>
    <row r="15" spans="2:5">
      <c r="B15" s="87" t="str">
        <f>'Algemene gegevens'!G12</f>
        <v>E_PRJ_Naam</v>
      </c>
      <c r="C15" s="87">
        <f>'Algemene gegevens'!H12</f>
        <v>0</v>
      </c>
      <c r="E15" s="72" t="str">
        <f t="shared" si="0"/>
        <v>&lt;E_PRJ_Naam&gt;0&lt;/E_PRJ_Naam&gt;</v>
      </c>
    </row>
    <row r="16" spans="2:5">
      <c r="B16" s="87" t="str">
        <f>'Algemene gegevens'!G21</f>
        <v>E_AVR_Tekenbevoegde</v>
      </c>
      <c r="C16" s="87">
        <f>'Algemene gegevens'!H21</f>
        <v>0</v>
      </c>
      <c r="E16" s="72" t="str">
        <f>CONCATENATE("&lt;",B16,"&gt;",C16,"&lt;/",B16,"&gt;")</f>
        <v>&lt;E_AVR_Tekenbevoegde&gt;0&lt;/E_AVR_Tekenbevoegde&gt;</v>
      </c>
    </row>
    <row r="17" spans="1:5">
      <c r="B17" s="87" t="str">
        <f>'Algemene gegevens'!G3</f>
        <v>E_PRJ_Regeling</v>
      </c>
      <c r="C17" s="87" t="str">
        <f>'Algemene gegevens'!H3</f>
        <v/>
      </c>
      <c r="E17" s="72" t="str">
        <f t="shared" si="0"/>
        <v>&lt;E_PRJ_Regeling&gt;&lt;/E_PRJ_Regeling&gt;</v>
      </c>
    </row>
    <row r="18" spans="1:5">
      <c r="B18" s="87" t="str">
        <f>'Algemene gegevens'!G4</f>
        <v>E_PRJ_Actie</v>
      </c>
      <c r="C18" s="87" t="str">
        <f>'Algemene gegevens'!H4</f>
        <v/>
      </c>
      <c r="E18" s="72" t="str">
        <f t="shared" si="0"/>
        <v>&lt;E_PRJ_Actie&gt;&lt;/E_PRJ_Actie&gt;</v>
      </c>
    </row>
    <row r="19" spans="1:5">
      <c r="B19" s="87" t="str">
        <f>'Algemene gegevens'!G5</f>
        <v>E_PRJ_Tijdvak</v>
      </c>
      <c r="C19" s="87">
        <f>'Algemene gegevens'!H5</f>
        <v>2016</v>
      </c>
      <c r="E19" s="72" t="str">
        <f t="shared" si="0"/>
        <v>&lt;E_PRJ_Tijdvak&gt;2016&lt;/E_PRJ_Tijdvak&gt;</v>
      </c>
    </row>
    <row r="20" spans="1:5">
      <c r="A20" s="122"/>
      <c r="B20" s="87" t="str">
        <f>'Algemene gegevens'!G13</f>
        <v>E_PRJ_StartDatum</v>
      </c>
      <c r="C20" s="87" t="str">
        <f>'Algemene gegevens'!H13</f>
        <v>00-01-1900</v>
      </c>
      <c r="E20" s="72" t="str">
        <f t="shared" si="0"/>
        <v>&lt;E_PRJ_StartDatum&gt;00-01-1900&lt;/E_PRJ_StartDatum&gt;</v>
      </c>
    </row>
    <row r="21" spans="1:5">
      <c r="A21" s="122"/>
      <c r="B21" s="87" t="str">
        <f>'Algemene gegevens'!G14</f>
        <v>E_PRJ_EindDatum</v>
      </c>
      <c r="C21" s="87" t="str">
        <f>'Algemene gegevens'!H14</f>
        <v>00-01-1900</v>
      </c>
      <c r="E21" s="72" t="str">
        <f t="shared" si="0"/>
        <v>&lt;E_PRJ_EindDatum&gt;00-01-1900&lt;/E_PRJ_EindDatum&gt;</v>
      </c>
    </row>
    <row r="22" spans="1:5">
      <c r="E22" s="72" t="s">
        <v>176</v>
      </c>
    </row>
    <row r="23" spans="1:5">
      <c r="E23" s="72" t="s">
        <v>174</v>
      </c>
    </row>
    <row r="24" spans="1:5">
      <c r="E24" s="87" t="s">
        <v>163</v>
      </c>
    </row>
    <row r="25" spans="1:5">
      <c r="B25" s="87" t="str">
        <f>'Algemene gegevens'!G12</f>
        <v>E_PRJ_Naam</v>
      </c>
      <c r="C25" s="87">
        <f>'Algemene gegevens'!H12</f>
        <v>0</v>
      </c>
      <c r="D25" s="87" t="str">
        <f>'Algemene gegevens'!I12</f>
        <v>string</v>
      </c>
      <c r="E25" s="87" t="str">
        <f>'Algemene gegevens'!J12</f>
        <v>&lt;NaamWaardeTuple&gt;&lt;Naam&gt;E_PRJ_Naam&lt;/Naam&gt;&lt;Waarde&gt;0&lt;/Waarde&gt;&lt;Type&gt;string&lt;/Type&gt;&lt;Beschrijving&gt;Projectnaam&lt;/Beschrijving&gt;&lt;GroepIdentifier&gt;Algemene Gegevens&lt;/GroepIdentifier&gt;&lt;/NaamWaardeTuple&gt;</v>
      </c>
    </row>
    <row r="26" spans="1:5">
      <c r="B26" s="87" t="str">
        <f>'Algemene gegevens'!G13</f>
        <v>E_PRJ_StartDatum</v>
      </c>
      <c r="C26" s="87" t="str">
        <f>'Algemene gegevens'!H13</f>
        <v>00-01-1900</v>
      </c>
      <c r="D26" s="87" t="str">
        <f>'Algemene gegevens'!I13</f>
        <v>datetime</v>
      </c>
      <c r="E26" s="87" t="str">
        <f>'Algemene gegevens'!J13</f>
        <v>&lt;NaamWaardeTuple&gt;&lt;Naam&gt;E_PRJ_StartDatum&lt;/Naam&gt;&lt;Waarde&gt;00-01-1900&lt;/Waarde&gt;&lt;Type&gt;datetime&lt;/Type&gt;&lt;Beschrijving&gt;Project startdatum&lt;/Beschrijving&gt;&lt;GroepIdentifier&gt;Algemene Gegevens&lt;/GroepIdentifier&gt;&lt;/NaamWaardeTuple&gt;</v>
      </c>
    </row>
    <row r="27" spans="1:5">
      <c r="B27" s="87" t="str">
        <f>'Algemene gegevens'!G14</f>
        <v>E_PRJ_EindDatum</v>
      </c>
      <c r="C27" s="87" t="str">
        <f>'Algemene gegevens'!H14</f>
        <v>00-01-1900</v>
      </c>
      <c r="D27" s="87" t="str">
        <f>'Algemene gegevens'!I14</f>
        <v>datetime</v>
      </c>
      <c r="E27" s="87" t="str">
        <f>'Algemene gegevens'!J14</f>
        <v>&lt;NaamWaardeTuple&gt;&lt;Naam&gt;E_PRJ_EindDatum&lt;/Naam&gt;&lt;Waarde&gt;00-01-1900&lt;/Waarde&gt;&lt;Type&gt;datetime&lt;/Type&gt;&lt;Beschrijving&gt;Project einddatum&lt;/Beschrijving&gt;&lt;GroepIdentifier&gt;Algemene Gegevens&lt;/GroepIdentifier&gt;&lt;/NaamWaardeTuple&gt;</v>
      </c>
    </row>
    <row r="28" spans="1:5">
      <c r="B28" s="87" t="str">
        <f>'Algemene gegevens'!G20</f>
        <v>Tekenbevoegde</v>
      </c>
      <c r="C28" s="87">
        <f>'Algemene gegevens'!H20</f>
        <v>0</v>
      </c>
      <c r="D28" s="87" t="str">
        <f>'Algemene gegevens'!I20</f>
        <v>string</v>
      </c>
      <c r="E28" s="87" t="str">
        <f>'Algemene gegevens'!J20</f>
        <v>&lt;NaamWaardeTuple&gt;&lt;Naam&gt;Tekenbevoegde&lt;/Naam&gt;&lt;Waarde&gt;0&lt;/Waarde&gt;&lt;Type&gt;string&lt;/Type&gt;&lt;Beschrijving&gt;Tekenbevoegde&lt;/Beschrijving&gt;&lt;GroepIdentifier&gt;Algemene Gegevens&lt;/GroepIdentifier&gt;&lt;/NaamWaardeTuple&gt;</v>
      </c>
    </row>
    <row r="29" spans="1:5">
      <c r="B29" s="87" t="str">
        <f>'Algemene gegevens'!G21</f>
        <v>E_AVR_Tekenbevoegde</v>
      </c>
      <c r="C29" s="87">
        <f>'Algemene gegevens'!H21</f>
        <v>0</v>
      </c>
      <c r="D29" s="87" t="str">
        <f>'Algemene gegevens'!I21</f>
        <v>integer</v>
      </c>
      <c r="E29" s="87" t="str">
        <f>'Algemene gegevens'!J21</f>
        <v>&lt;NaamWaardeTuple&gt;&lt;Naam&gt;E_AVR_Tekenbevoegde&lt;/Naam&gt;&lt;Waarde&gt;0&lt;/Waarde&gt;&lt;Type&gt;integer&lt;/Type&gt;&lt;Beschrijving&gt;AanvragerID&lt;/Beschrijving&gt;&lt;GroepIdentifier&gt;Algemene Gegevens&lt;/GroepIdentifier&gt;&lt;/NaamWaardeTuple&gt;</v>
      </c>
    </row>
    <row r="30" spans="1:5">
      <c r="B30" s="87" t="str">
        <f>'Algemene gegevens'!G22</f>
        <v>Contactpersoon</v>
      </c>
      <c r="C30" s="87">
        <f>'Algemene gegevens'!H22</f>
        <v>0</v>
      </c>
      <c r="D30" s="87" t="str">
        <f>'Algemene gegevens'!I22</f>
        <v>string</v>
      </c>
      <c r="E30" s="87" t="str">
        <f>'Algemene gegevens'!J22</f>
        <v>&lt;NaamWaardeTuple&gt;&lt;Naam&gt;Contactpersoon&lt;/Naam&gt;&lt;Waarde&gt;0&lt;/Waarde&gt;&lt;Type&gt;string&lt;/Type&gt;&lt;Beschrijving&gt;Contactpersoon&lt;/Beschrijving&gt;&lt;GroepIdentifier&gt;Algemene Gegevens&lt;/GroepIdentifier&gt;&lt;/NaamWaardeTuple&gt;</v>
      </c>
    </row>
    <row r="31" spans="1:5">
      <c r="B31" s="87" t="str">
        <f>'Algemene gegevens'!G23</f>
        <v>E_AVR_Contactpersoon</v>
      </c>
      <c r="C31" s="87">
        <f>'Algemene gegevens'!H23</f>
        <v>0</v>
      </c>
      <c r="D31" s="87" t="str">
        <f>'Algemene gegevens'!I23</f>
        <v>integer</v>
      </c>
      <c r="E31" s="87" t="str">
        <f>'Algemene gegevens'!J23</f>
        <v>&lt;NaamWaardeTuple&gt;&lt;Naam&gt;E_AVR_Contactpersoon&lt;/Naam&gt;&lt;Waarde&gt;0&lt;/Waarde&gt;&lt;Type&gt;integer&lt;/Type&gt;&lt;Beschrijving&gt;ContactpersoonID&lt;/Beschrijving&gt;&lt;GroepIdentifier&gt;Algemene Gegevens&lt;/GroepIdentifier&gt;&lt;/NaamWaardeTuple&gt;</v>
      </c>
    </row>
    <row r="32" spans="1:5">
      <c r="B32" s="87" t="str">
        <f>'Activiteiten SRA'!G3</f>
        <v>E_BGR_Activiteit</v>
      </c>
      <c r="C32" s="87">
        <f>'Activiteiten SRA'!H3</f>
        <v>0</v>
      </c>
      <c r="D32" s="87" t="str">
        <f>'Activiteiten SRA'!I3</f>
        <v>string</v>
      </c>
      <c r="E32" s="87" t="str">
        <f>'Activiteiten SRA'!J3</f>
        <v>&lt;NaamWaardeTuple&gt;&lt;Naam&gt;E_BGR_Activiteit&lt;/Naam&gt;&lt;Waarde&gt;0&lt;/Waarde&gt;&lt;Type&gt;string&lt;/Type&gt;&lt;Beschrijving&gt;&lt;/Beschrijving&gt;&lt;GroepIdentifier&gt;Algemene Gegevens&lt;/GroepIdentifier&gt;&lt;/NaamWaardeTuple&gt;</v>
      </c>
    </row>
    <row r="33" spans="2:5">
      <c r="B33" s="87" t="str">
        <f>'Activiteiten SRA'!G4</f>
        <v>E_BGR_Omschrijving</v>
      </c>
      <c r="C33" s="87">
        <f>'Activiteiten SRA'!H4</f>
        <v>0</v>
      </c>
      <c r="D33" s="87" t="str">
        <f>'Activiteiten SRA'!I4</f>
        <v>string</v>
      </c>
      <c r="E33" s="87" t="str">
        <f>'Activiteiten SRA'!J4</f>
        <v>&lt;NaamWaardeTuple&gt;&lt;Naam&gt;E_BGR_Omschrijving&lt;/Naam&gt;&lt;Waarde&gt;0&lt;/Waarde&gt;&lt;Type&gt;string&lt;/Type&gt;&lt;Beschrijving&gt;Omschrijving van de activiteiten&lt;/Beschrijving&gt;&lt;GroepIdentifier&gt;Algemene Gegevens&lt;/GroepIdentifier&gt;&lt;/NaamWaardeTuple&gt;</v>
      </c>
    </row>
    <row r="34" spans="2:5">
      <c r="B34" s="87" t="str">
        <f>'Activiteiten SRA'!G8</f>
        <v>E_BGR_Loonkost</v>
      </c>
      <c r="C34" s="87">
        <f>'Activiteiten SRA'!H8</f>
        <v>0</v>
      </c>
      <c r="D34" s="87" t="str">
        <f>'Activiteiten SRA'!I8</f>
        <v>currency</v>
      </c>
      <c r="E34" s="87" t="str">
        <f>'Activiteiten SRA'!J8</f>
        <v>&lt;NaamWaardeTuple&gt;&lt;Naam&gt;E_BGR_Loonkost&lt;/Naam&gt;&lt;Waarde&gt;0&lt;/Waarde&gt;&lt;Type&gt;currency&lt;/Type&gt;&lt;Beschrijving&gt;Begrote loonkosten&lt;/Beschrijving&gt;&lt;GroepIdentifier&gt;Algemene Gegevens&lt;/GroepIdentifier&gt;&lt;/NaamWaardeTuple&gt;</v>
      </c>
    </row>
    <row r="35" spans="2:5">
      <c r="B35" s="87" t="str">
        <f>'Activiteiten SRA'!G9</f>
        <v>E_BGR_Vrijwkost</v>
      </c>
      <c r="C35" s="87">
        <f>'Activiteiten SRA'!H9</f>
        <v>0</v>
      </c>
      <c r="D35" s="87" t="str">
        <f>'Activiteiten SRA'!I9</f>
        <v>currency</v>
      </c>
      <c r="E35" s="87" t="str">
        <f>'Activiteiten SRA'!J9</f>
        <v>&lt;NaamWaardeTuple&gt;&lt;Naam&gt;E_BGR_Vrijwkost&lt;/Naam&gt;&lt;Waarde&gt;0&lt;/Waarde&gt;&lt;Type&gt;currency&lt;/Type&gt;&lt;Beschrijving&gt;Vrijwilligerskosten&lt;/Beschrijving&gt;&lt;GroepIdentifier&gt;Algemene Gegevens&lt;/GroepIdentifier&gt;&lt;/NaamWaardeTuple&gt;</v>
      </c>
    </row>
    <row r="36" spans="2:5">
      <c r="B36" s="87" t="str">
        <f>'Activiteiten SRA'!G10</f>
        <v>E_BGR_Externkost</v>
      </c>
      <c r="C36" s="87">
        <f>'Activiteiten SRA'!H10</f>
        <v>0</v>
      </c>
      <c r="D36" s="87" t="str">
        <f>'Activiteiten SRA'!I10</f>
        <v>currency</v>
      </c>
      <c r="E36" s="87" t="str">
        <f>'Activiteiten SRA'!J10</f>
        <v>&lt;NaamWaardeTuple&gt;&lt;Naam&gt;E_BGR_Externkost&lt;/Naam&gt;&lt;Waarde&gt;0&lt;/Waarde&gt;&lt;Type&gt;currency&lt;/Type&gt;&lt;Beschrijving&gt;Begrote externe kosten&lt;/Beschrijving&gt;&lt;GroepIdentifier&gt;Algemene Gegevens&lt;/GroepIdentifier&gt;&lt;/NaamWaardeTuple&gt;</v>
      </c>
    </row>
    <row r="37" spans="2:5" ht="14.25" customHeight="1">
      <c r="B37" s="87" t="str">
        <f>'Activiteiten SRA'!G11</f>
        <v>E_BGR_AanvraagPrognose</v>
      </c>
      <c r="C37" s="87">
        <f>'Activiteiten SRA'!H11</f>
        <v>0</v>
      </c>
      <c r="D37" s="87" t="str">
        <f>'Activiteiten SRA'!I11</f>
        <v>currency</v>
      </c>
      <c r="E37" s="87" t="str">
        <f>'Activiteiten SRA'!J11</f>
        <v>&lt;NaamWaardeTuple&gt;&lt;Naam&gt;E_BGR_AanvraagPrognose&lt;/Naam&gt;&lt;Waarde&gt;0&lt;/Waarde&gt;&lt;Type&gt;currency&lt;/Type&gt;&lt;Beschrijving&gt;Totale begrote kosten&lt;/Beschrijving&gt;&lt;GroepIdentifier&gt;Algemene Gegevens&lt;/GroepIdentifier&gt;&lt;/NaamWaardeTuple&gt;</v>
      </c>
    </row>
    <row r="38" spans="2:5" ht="14.25" customHeight="1">
      <c r="B38" s="87" t="str">
        <f>'Activiteiten SRA'!G14</f>
        <v>E_BGR_Activiteit</v>
      </c>
      <c r="C38" s="87">
        <f>'Activiteiten SRA'!H14</f>
        <v>0</v>
      </c>
      <c r="D38" s="87" t="str">
        <f>'Activiteiten SRA'!I14</f>
        <v>string</v>
      </c>
      <c r="E38" s="87" t="str">
        <f>'Activiteiten SRA'!J14</f>
        <v>&lt;NaamWaardeTuple&gt;&lt;Naam&gt;E_BGR_Activiteit&lt;/Naam&gt;&lt;Waarde&gt;0&lt;/Waarde&gt;&lt;Type&gt;string&lt;/Type&gt;&lt;Beschrijving&gt;&lt;/Beschrijving&gt;&lt;GroepIdentifier&gt;Arbeidsmarktinformatie&lt;/GroepIdentifier&gt;&lt;/NaamWaardeTuple&gt;</v>
      </c>
    </row>
    <row r="39" spans="2:5">
      <c r="B39" s="87" t="str">
        <f>'Activiteiten SRA'!G15</f>
        <v>E_BGR_Omschrijving</v>
      </c>
      <c r="C39" s="87">
        <f>'Activiteiten SRA'!H15</f>
        <v>0</v>
      </c>
      <c r="D39" s="87" t="str">
        <f>'Activiteiten SRA'!I15</f>
        <v>string</v>
      </c>
      <c r="E39" s="87" t="str">
        <f>'Activiteiten SRA'!J15</f>
        <v>&lt;NaamWaardeTuple&gt;&lt;Naam&gt;E_BGR_Omschrijving&lt;/Naam&gt;&lt;Waarde&gt;0&lt;/Waarde&gt;&lt;Type&gt;string&lt;/Type&gt;&lt;Beschrijving&gt;Omschrijving van de activiteiten&lt;/Beschrijving&gt;&lt;GroepIdentifier&gt;Arbeidsmarktinformatie&lt;/GroepIdentifier&gt;&lt;/NaamWaardeTuple&gt;</v>
      </c>
    </row>
    <row r="40" spans="2:5">
      <c r="B40" s="87" t="str">
        <f>'Activiteiten SRA'!G19</f>
        <v>E_BGR_Loonkost</v>
      </c>
      <c r="C40" s="87">
        <f>'Activiteiten SRA'!H19</f>
        <v>0</v>
      </c>
      <c r="D40" s="87" t="str">
        <f>'Activiteiten SRA'!I19</f>
        <v>currency</v>
      </c>
      <c r="E40" s="87" t="str">
        <f>'Activiteiten SRA'!J19</f>
        <v>&lt;NaamWaardeTuple&gt;&lt;Naam&gt;E_BGR_Loonkost&lt;/Naam&gt;&lt;Waarde&gt;0&lt;/Waarde&gt;&lt;Type&gt;currency&lt;/Type&gt;&lt;Beschrijving&gt;Begrote loonkosten&lt;/Beschrijving&gt;&lt;GroepIdentifier&gt;Arbeidsmarktinformatie&lt;/GroepIdentifier&gt;&lt;/NaamWaardeTuple&gt;</v>
      </c>
    </row>
    <row r="41" spans="2:5">
      <c r="B41" s="87" t="str">
        <f>'Activiteiten SRA'!G20</f>
        <v>E_BGR_Vrijwkost</v>
      </c>
      <c r="C41" s="87">
        <f>'Activiteiten SRA'!H20</f>
        <v>0</v>
      </c>
      <c r="D41" s="87" t="str">
        <f>'Activiteiten SRA'!I20</f>
        <v>currency</v>
      </c>
      <c r="E41" s="87" t="str">
        <f>'Activiteiten SRA'!J20</f>
        <v>&lt;NaamWaardeTuple&gt;&lt;Naam&gt;E_BGR_Vrijwkost&lt;/Naam&gt;&lt;Waarde&gt;0&lt;/Waarde&gt;&lt;Type&gt;currency&lt;/Type&gt;&lt;Beschrijving&gt;Vrijwilligerskosten&lt;/Beschrijving&gt;&lt;GroepIdentifier&gt;Arbeidsmarktinformatie&lt;/GroepIdentifier&gt;&lt;/NaamWaardeTuple&gt;</v>
      </c>
    </row>
    <row r="42" spans="2:5">
      <c r="B42" s="87" t="str">
        <f>'Activiteiten SRA'!G21</f>
        <v>E_BGR_Externkost</v>
      </c>
      <c r="C42" s="87">
        <f>'Activiteiten SRA'!H21</f>
        <v>0</v>
      </c>
      <c r="D42" s="87" t="str">
        <f>'Activiteiten SRA'!I21</f>
        <v>currency</v>
      </c>
      <c r="E42" s="87" t="str">
        <f>'Activiteiten SRA'!J21</f>
        <v>&lt;NaamWaardeTuple&gt;&lt;Naam&gt;E_BGR_Externkost&lt;/Naam&gt;&lt;Waarde&gt;0&lt;/Waarde&gt;&lt;Type&gt;currency&lt;/Type&gt;&lt;Beschrijving&gt;Begrote externe kosten&lt;/Beschrijving&gt;&lt;GroepIdentifier&gt;Arbeidsmarktinformatie&lt;/GroepIdentifier&gt;&lt;/NaamWaardeTuple&gt;</v>
      </c>
    </row>
    <row r="43" spans="2:5">
      <c r="B43" s="87" t="str">
        <f>'Activiteiten SRA'!G22</f>
        <v>E_BGR_AanvraagPrognose</v>
      </c>
      <c r="C43" s="87">
        <f>'Activiteiten SRA'!H22</f>
        <v>0</v>
      </c>
      <c r="D43" s="87" t="str">
        <f>'Activiteiten SRA'!I22</f>
        <v>currency</v>
      </c>
      <c r="E43" s="87" t="str">
        <f>'Activiteiten SRA'!J22</f>
        <v>&lt;NaamWaardeTuple&gt;&lt;Naam&gt;E_BGR_AanvraagPrognose&lt;/Naam&gt;&lt;Waarde&gt;0&lt;/Waarde&gt;&lt;Type&gt;currency&lt;/Type&gt;&lt;Beschrijving&gt;Totale begrote kosten&lt;/Beschrijving&gt;&lt;GroepIdentifier&gt;Arbeidsmarktinformatie&lt;/GroepIdentifier&gt;&lt;/NaamWaardeTuple&gt;</v>
      </c>
    </row>
    <row r="44" spans="2:5">
      <c r="B44" s="87" t="str">
        <f>'Activiteiten SRA'!G25</f>
        <v>E_BGR_Activiteit</v>
      </c>
      <c r="C44" s="87">
        <f>'Activiteiten SRA'!H25</f>
        <v>0</v>
      </c>
      <c r="D44" s="87" t="str">
        <f>'Activiteiten SRA'!I25</f>
        <v>string</v>
      </c>
      <c r="E44" s="87" t="str">
        <f>'Activiteiten SRA'!J25</f>
        <v>&lt;NaamWaardeTuple&gt;&lt;Naam&gt;E_BGR_Activiteit&lt;/Naam&gt;&lt;Waarde&gt;0&lt;/Waarde&gt;&lt;Type&gt;string&lt;/Type&gt;&lt;Beschrijving&gt;&lt;/Beschrijving&gt;&lt;GroepIdentifier&gt;Arbeidsmarktbeleid&lt;/GroepIdentifier&gt;&lt;/NaamWaardeTuple&gt;</v>
      </c>
    </row>
    <row r="45" spans="2:5">
      <c r="B45" s="87" t="str">
        <f>'Activiteiten SRA'!G26</f>
        <v>E_BGR_Omschrijving</v>
      </c>
      <c r="C45" s="87">
        <f>'Activiteiten SRA'!H26</f>
        <v>0</v>
      </c>
      <c r="D45" s="87" t="str">
        <f>'Activiteiten SRA'!I26</f>
        <v>string</v>
      </c>
      <c r="E45" s="87" t="str">
        <f>'Activiteiten SRA'!J26</f>
        <v>&lt;NaamWaardeTuple&gt;&lt;Naam&gt;E_BGR_Omschrijving&lt;/Naam&gt;&lt;Waarde&gt;0&lt;/Waarde&gt;&lt;Type&gt;string&lt;/Type&gt;&lt;Beschrijving&gt;Omschrijving van de activiteiten&lt;/Beschrijving&gt;&lt;GroepIdentifier&gt;Arbeidsmarktbeleid&lt;/GroepIdentifier&gt;&lt;/NaamWaardeTuple&gt;</v>
      </c>
    </row>
    <row r="46" spans="2:5">
      <c r="B46" s="87" t="str">
        <f>'Activiteiten SRA'!G30</f>
        <v>E_BGR_Loonkost</v>
      </c>
      <c r="C46" s="87">
        <f>'Activiteiten SRA'!H30</f>
        <v>0</v>
      </c>
      <c r="D46" s="87" t="str">
        <f>'Activiteiten SRA'!I30</f>
        <v>currency</v>
      </c>
      <c r="E46" s="87" t="str">
        <f>'Activiteiten SRA'!J30</f>
        <v>&lt;NaamWaardeTuple&gt;&lt;Naam&gt;E_BGR_Loonkost&lt;/Naam&gt;&lt;Waarde&gt;0&lt;/Waarde&gt;&lt;Type&gt;currency&lt;/Type&gt;&lt;Beschrijving&gt;Begrote loonkosten&lt;/Beschrijving&gt;&lt;GroepIdentifier&gt;Arbeidsmarktbeleid&lt;/GroepIdentifier&gt;&lt;/NaamWaardeTuple&gt;</v>
      </c>
    </row>
    <row r="47" spans="2:5">
      <c r="B47" s="87" t="str">
        <f>'Activiteiten SRA'!G31</f>
        <v>E_BGR_Vrijwkost</v>
      </c>
      <c r="C47" s="87">
        <f>'Activiteiten SRA'!H31</f>
        <v>0</v>
      </c>
      <c r="D47" s="87" t="str">
        <f>'Activiteiten SRA'!I31</f>
        <v>currency</v>
      </c>
      <c r="E47" s="87" t="str">
        <f>'Activiteiten SRA'!J31</f>
        <v>&lt;NaamWaardeTuple&gt;&lt;Naam&gt;E_BGR_Vrijwkost&lt;/Naam&gt;&lt;Waarde&gt;0&lt;/Waarde&gt;&lt;Type&gt;currency&lt;/Type&gt;&lt;Beschrijving&gt;Vrijwilligerskosten&lt;/Beschrijving&gt;&lt;GroepIdentifier&gt;Arbeidsmarktbeleid&lt;/GroepIdentifier&gt;&lt;/NaamWaardeTuple&gt;</v>
      </c>
    </row>
    <row r="48" spans="2:5">
      <c r="B48" s="87" t="str">
        <f>'Activiteiten SRA'!G32</f>
        <v>E_BGR_Externkost</v>
      </c>
      <c r="C48" s="87">
        <f>'Activiteiten SRA'!H32</f>
        <v>0</v>
      </c>
      <c r="D48" s="87" t="str">
        <f>'Activiteiten SRA'!I32</f>
        <v>currency</v>
      </c>
      <c r="E48" s="87" t="str">
        <f>'Activiteiten SRA'!J32</f>
        <v>&lt;NaamWaardeTuple&gt;&lt;Naam&gt;E_BGR_Externkost&lt;/Naam&gt;&lt;Waarde&gt;0&lt;/Waarde&gt;&lt;Type&gt;currency&lt;/Type&gt;&lt;Beschrijving&gt;Begrote externe kosten&lt;/Beschrijving&gt;&lt;GroepIdentifier&gt;Arbeidsmarktbeleid&lt;/GroepIdentifier&gt;&lt;/NaamWaardeTuple&gt;</v>
      </c>
    </row>
    <row r="49" spans="2:5">
      <c r="B49" s="87" t="str">
        <f>'Activiteiten SRA'!G33</f>
        <v>E_BGR_AanvraagPrognose</v>
      </c>
      <c r="C49" s="87">
        <f>'Activiteiten SRA'!H33</f>
        <v>0</v>
      </c>
      <c r="D49" s="87" t="str">
        <f>'Activiteiten SRA'!I33</f>
        <v>currency</v>
      </c>
      <c r="E49" s="87" t="str">
        <f>'Activiteiten SRA'!J33</f>
        <v>&lt;NaamWaardeTuple&gt;&lt;Naam&gt;E_BGR_AanvraagPrognose&lt;/Naam&gt;&lt;Waarde&gt;0&lt;/Waarde&gt;&lt;Type&gt;currency&lt;/Type&gt;&lt;Beschrijving&gt;Totale begrote kosten&lt;/Beschrijving&gt;&lt;GroepIdentifier&gt;Arbeidsmarktbeleid&lt;/GroepIdentifier&gt;&lt;/NaamWaardeTuple&gt;</v>
      </c>
    </row>
    <row r="50" spans="2:5">
      <c r="B50" s="87" t="str">
        <f>'Activiteiten SRA'!G36</f>
        <v>E_BGR_Activiteit</v>
      </c>
      <c r="C50" s="87">
        <f>'Activiteiten SRA'!H36</f>
        <v>0</v>
      </c>
      <c r="D50" s="87" t="str">
        <f>'Activiteiten SRA'!I36</f>
        <v>string</v>
      </c>
      <c r="E50" s="87" t="str">
        <f>'Activiteiten SRA'!J36</f>
        <v>&lt;NaamWaardeTuple&gt;&lt;Naam&gt;E_BGR_Activiteit&lt;/Naam&gt;&lt;Waarde&gt;0&lt;/Waarde&gt;&lt;Type&gt;string&lt;/Type&gt;&lt;Beschrijving&gt;&lt;/Beschrijving&gt;&lt;GroepIdentifier&gt;Arbeidsmarktbeleid&lt;/GroepIdentifier&gt;&lt;/NaamWaardeTuple&gt;</v>
      </c>
    </row>
    <row r="51" spans="2:5">
      <c r="B51" s="87" t="str">
        <f>'Activiteiten SRA'!G37</f>
        <v>E_BGR_Omschrijving</v>
      </c>
      <c r="C51" s="87">
        <f>'Activiteiten SRA'!H37</f>
        <v>0</v>
      </c>
      <c r="D51" s="87" t="str">
        <f>'Activiteiten SRA'!I37</f>
        <v>string</v>
      </c>
      <c r="E51" s="87" t="str">
        <f>'Activiteiten SRA'!J37</f>
        <v>&lt;NaamWaardeTuple&gt;&lt;Naam&gt;E_BGR_Omschrijving&lt;/Naam&gt;&lt;Waarde&gt;0&lt;/Waarde&gt;&lt;Type&gt;string&lt;/Type&gt;&lt;Beschrijving&gt;Omschrijving van de activiteiten&lt;/Beschrijving&gt;&lt;GroepIdentifier&gt;Arbeidsmarktbeleid&lt;/GroepIdentifier&gt;&lt;/NaamWaardeTuple&gt;</v>
      </c>
    </row>
    <row r="52" spans="2:5">
      <c r="B52" s="87" t="str">
        <f>'Activiteiten SRA'!G41</f>
        <v>E_BGR_Loonkost</v>
      </c>
      <c r="C52" s="87">
        <f>'Activiteiten SRA'!H41</f>
        <v>0</v>
      </c>
      <c r="D52" s="87" t="str">
        <f>'Activiteiten SRA'!I41</f>
        <v>currency</v>
      </c>
      <c r="E52" s="87" t="str">
        <f>'Activiteiten SRA'!J41</f>
        <v>&lt;NaamWaardeTuple&gt;&lt;Naam&gt;E_BGR_Loonkost&lt;/Naam&gt;&lt;Waarde&gt;0&lt;/Waarde&gt;&lt;Type&gt;currency&lt;/Type&gt;&lt;Beschrijving&gt;Begrote loonkosten&lt;/Beschrijving&gt;&lt;GroepIdentifier&gt;Arbeidsmarktbeleid&lt;/GroepIdentifier&gt;&lt;/NaamWaardeTuple&gt;</v>
      </c>
    </row>
    <row r="53" spans="2:5">
      <c r="B53" s="87" t="str">
        <f>'Activiteiten SRA'!G42</f>
        <v>E_BGR_Vrijwkost</v>
      </c>
      <c r="C53" s="87">
        <f>'Activiteiten SRA'!H42</f>
        <v>0</v>
      </c>
      <c r="D53" s="87" t="str">
        <f>'Activiteiten SRA'!I42</f>
        <v>currency</v>
      </c>
      <c r="E53" s="87" t="str">
        <f>'Activiteiten SRA'!J42</f>
        <v>&lt;NaamWaardeTuple&gt;&lt;Naam&gt;E_BGR_Vrijwkost&lt;/Naam&gt;&lt;Waarde&gt;0&lt;/Waarde&gt;&lt;Type&gt;currency&lt;/Type&gt;&lt;Beschrijving&gt;Vrijwilligerskosten&lt;/Beschrijving&gt;&lt;GroepIdentifier&gt;Arbeidsmarktbeleid&lt;/GroepIdentifier&gt;&lt;/NaamWaardeTuple&gt;</v>
      </c>
    </row>
    <row r="54" spans="2:5">
      <c r="B54" s="87" t="str">
        <f>'Activiteiten SRA'!G43</f>
        <v>E_BGR_Externkost</v>
      </c>
      <c r="C54" s="87">
        <f>'Activiteiten SRA'!H43</f>
        <v>0</v>
      </c>
      <c r="D54" s="87" t="str">
        <f>'Activiteiten SRA'!I43</f>
        <v>currency</v>
      </c>
      <c r="E54" s="87" t="str">
        <f>'Activiteiten SRA'!J43</f>
        <v>&lt;NaamWaardeTuple&gt;&lt;Naam&gt;E_BGR_Externkost&lt;/Naam&gt;&lt;Waarde&gt;0&lt;/Waarde&gt;&lt;Type&gt;currency&lt;/Type&gt;&lt;Beschrijving&gt;Begrote externe kosten&lt;/Beschrijving&gt;&lt;GroepIdentifier&gt;Arbeidsmarktbeleid&lt;/GroepIdentifier&gt;&lt;/NaamWaardeTuple&gt;</v>
      </c>
    </row>
    <row r="55" spans="2:5">
      <c r="B55" s="87" t="str">
        <f>'Activiteiten SRA'!G44</f>
        <v>E_BGR_AanvraagPrognose</v>
      </c>
      <c r="C55" s="87">
        <f>'Activiteiten SRA'!H44</f>
        <v>0</v>
      </c>
      <c r="D55" s="87" t="str">
        <f>'Activiteiten SRA'!I44</f>
        <v>currency</v>
      </c>
      <c r="E55" s="87" t="str">
        <f>'Activiteiten SRA'!J44</f>
        <v>&lt;NaamWaardeTuple&gt;&lt;Naam&gt;E_BGR_AanvraagPrognose&lt;/Naam&gt;&lt;Waarde&gt;0&lt;/Waarde&gt;&lt;Type&gt;currency&lt;/Type&gt;&lt;Beschrijving&gt;Totale begrote kosten&lt;/Beschrijving&gt;&lt;GroepIdentifier&gt;Arbeidsmarktbeleid&lt;/GroepIdentifier&gt;&lt;/NaamWaardeTuple&gt;</v>
      </c>
    </row>
    <row r="56" spans="2:5">
      <c r="B56" s="87" t="str">
        <f>'Activiteiten SRA'!G47</f>
        <v>E_BGR_Activiteit</v>
      </c>
      <c r="C56" s="87">
        <f>'Activiteiten SRA'!H47</f>
        <v>0</v>
      </c>
      <c r="D56" s="87" t="str">
        <f>'Activiteiten SRA'!I47</f>
        <v>string</v>
      </c>
      <c r="E56" s="87" t="str">
        <f>'Activiteiten SRA'!J47</f>
        <v>&lt;NaamWaardeTuple&gt;&lt;Naam&gt;E_BGR_Activiteit&lt;/Naam&gt;&lt;Waarde&gt;0&lt;/Waarde&gt;&lt;Type&gt;string&lt;/Type&gt;&lt;Beschrijving&gt;&lt;/Beschrijving&gt;&lt;GroepIdentifier&gt;Arbeidsmarktbeleid&lt;/GroepIdentifier&gt;&lt;/NaamWaardeTuple&gt;</v>
      </c>
    </row>
    <row r="57" spans="2:5">
      <c r="B57" s="87" t="str">
        <f>'Activiteiten SRA'!G48</f>
        <v>E_BGR_Omschrijving</v>
      </c>
      <c r="C57" s="87">
        <f>'Activiteiten SRA'!H48</f>
        <v>0</v>
      </c>
      <c r="D57" s="87" t="str">
        <f>'Activiteiten SRA'!I48</f>
        <v>string</v>
      </c>
      <c r="E57" s="87" t="str">
        <f>'Activiteiten SRA'!J48</f>
        <v>&lt;NaamWaardeTuple&gt;&lt;Naam&gt;E_BGR_Omschrijving&lt;/Naam&gt;&lt;Waarde&gt;0&lt;/Waarde&gt;&lt;Type&gt;string&lt;/Type&gt;&lt;Beschrijving&gt;Omschrijving van de activiteiten&lt;/Beschrijving&gt;&lt;GroepIdentifier&gt;Arbeidsmarktbeleid&lt;/GroepIdentifier&gt;&lt;/NaamWaardeTuple&gt;</v>
      </c>
    </row>
    <row r="58" spans="2:5">
      <c r="B58" s="87" t="str">
        <f>'Activiteiten SRA'!G52</f>
        <v>E_BGR_Loonkost</v>
      </c>
      <c r="C58" s="87">
        <f>'Activiteiten SRA'!H52</f>
        <v>0</v>
      </c>
      <c r="D58" s="87" t="str">
        <f>'Activiteiten SRA'!I52</f>
        <v>currency</v>
      </c>
      <c r="E58" s="87" t="str">
        <f>'Activiteiten SRA'!J52</f>
        <v>&lt;NaamWaardeTuple&gt;&lt;Naam&gt;E_BGR_Loonkost&lt;/Naam&gt;&lt;Waarde&gt;0&lt;/Waarde&gt;&lt;Type&gt;currency&lt;/Type&gt;&lt;Beschrijving&gt;Begrote loonkosten&lt;/Beschrijving&gt;&lt;GroepIdentifier&gt;Arbeidsmarktbeleid&lt;/GroepIdentifier&gt;&lt;/NaamWaardeTuple&gt;</v>
      </c>
    </row>
    <row r="59" spans="2:5">
      <c r="B59" s="87" t="str">
        <f>'Activiteiten SRA'!G53</f>
        <v>E_BGR_Vrijwkost</v>
      </c>
      <c r="C59" s="87">
        <f>'Activiteiten SRA'!H53</f>
        <v>0</v>
      </c>
      <c r="D59" s="87" t="str">
        <f>'Activiteiten SRA'!I53</f>
        <v>currency</v>
      </c>
      <c r="E59" s="87" t="str">
        <f>'Activiteiten SRA'!J53</f>
        <v>&lt;NaamWaardeTuple&gt;&lt;Naam&gt;E_BGR_Vrijwkost&lt;/Naam&gt;&lt;Waarde&gt;0&lt;/Waarde&gt;&lt;Type&gt;currency&lt;/Type&gt;&lt;Beschrijving&gt;Vrijwilligerskosten&lt;/Beschrijving&gt;&lt;GroepIdentifier&gt;Arbeidsmarktbeleid&lt;/GroepIdentifier&gt;&lt;/NaamWaardeTuple&gt;</v>
      </c>
    </row>
    <row r="60" spans="2:5">
      <c r="B60" s="87" t="str">
        <f>'Activiteiten SRA'!G54</f>
        <v>E_BGR_Externkost</v>
      </c>
      <c r="C60" s="87">
        <f>'Activiteiten SRA'!H54</f>
        <v>0</v>
      </c>
      <c r="D60" s="87" t="str">
        <f>'Activiteiten SRA'!I54</f>
        <v>currency</v>
      </c>
      <c r="E60" s="87" t="str">
        <f>'Activiteiten SRA'!J54</f>
        <v>&lt;NaamWaardeTuple&gt;&lt;Naam&gt;E_BGR_Externkost&lt;/Naam&gt;&lt;Waarde&gt;0&lt;/Waarde&gt;&lt;Type&gt;currency&lt;/Type&gt;&lt;Beschrijving&gt;Begrote externe kosten&lt;/Beschrijving&gt;&lt;GroepIdentifier&gt;Arbeidsmarktbeleid&lt;/GroepIdentifier&gt;&lt;/NaamWaardeTuple&gt;</v>
      </c>
    </row>
    <row r="61" spans="2:5">
      <c r="B61" s="87" t="str">
        <f>'Activiteiten SRA'!G55</f>
        <v>E_BGR_AanvraagPrognose</v>
      </c>
      <c r="C61" s="87">
        <f>'Activiteiten SRA'!H55</f>
        <v>0</v>
      </c>
      <c r="D61" s="87" t="str">
        <f>'Activiteiten SRA'!I55</f>
        <v>currency</v>
      </c>
      <c r="E61" s="87" t="str">
        <f>'Activiteiten SRA'!J55</f>
        <v>&lt;NaamWaardeTuple&gt;&lt;Naam&gt;E_BGR_AanvraagPrognose&lt;/Naam&gt;&lt;Waarde&gt;0&lt;/Waarde&gt;&lt;Type&gt;currency&lt;/Type&gt;&lt;Beschrijving&gt;Totale begrote kosten&lt;/Beschrijving&gt;&lt;GroepIdentifier&gt;Arbeidsmarktbeleid&lt;/GroepIdentifier&gt;&lt;/NaamWaardeTuple&gt;</v>
      </c>
    </row>
    <row r="62" spans="2:5">
      <c r="B62" s="87" t="str">
        <f>'Activiteiten DW'!G3</f>
        <v>E_BGR_Activiteit</v>
      </c>
      <c r="C62" s="87">
        <f>'Activiteiten DW'!H3</f>
        <v>0</v>
      </c>
      <c r="D62" s="87" t="str">
        <f>'Activiteiten DW'!I3</f>
        <v>string</v>
      </c>
      <c r="E62" s="87" t="str">
        <f>'Activiteiten DW'!J3</f>
        <v>&lt;NaamWaardeTuple&gt;&lt;Naam&gt;E_BGR_Activiteit&lt;/Naam&gt;&lt;Waarde&gt;0&lt;/Waarde&gt;&lt;Type&gt;string&lt;/Type&gt;&lt;Beschrijving&gt;&lt;/Beschrijving&gt;&lt;GroepIdentifier&gt;Bieden ondersteuning aan ontslag bedreigde werknermers&lt;/GroepIdentifier&gt;&lt;/NaamWaardeTuple&gt;</v>
      </c>
    </row>
    <row r="63" spans="2:5">
      <c r="B63" s="87" t="str">
        <f>'Activiteiten DW'!G4</f>
        <v>E_BGR_Omschrijving</v>
      </c>
      <c r="C63" s="87">
        <f>'Activiteiten DW'!H4</f>
        <v>0</v>
      </c>
      <c r="D63" s="87" t="str">
        <f>'Activiteiten DW'!I4</f>
        <v>string</v>
      </c>
      <c r="E63" s="87" t="str">
        <f>'Activiteiten DW'!J4</f>
        <v>&lt;NaamWaardeTuple&gt;&lt;Naam&gt;E_BGR_Omschrijving&lt;/Naam&gt;&lt;Waarde&gt;0&lt;/Waarde&gt;&lt;Type&gt;string&lt;/Type&gt;&lt;Beschrijving&gt;Omschrijving van de activiteiten&lt;/Beschrijving&gt;&lt;GroepIdentifier&gt;Bieden ondersteuning aan ontslag bedreigde werknermers&lt;/GroepIdentifier&gt;&lt;/NaamWaardeTuple&gt;</v>
      </c>
    </row>
    <row r="64" spans="2:5">
      <c r="B64" s="87" t="str">
        <f>'Activiteiten DW'!G8</f>
        <v>E_AantalDeeln</v>
      </c>
      <c r="C64" s="87">
        <f>'Activiteiten DW'!H8</f>
        <v>0</v>
      </c>
      <c r="D64" s="87" t="str">
        <f>'Activiteiten DW'!I8</f>
        <v>integer</v>
      </c>
      <c r="E64" s="87" t="str">
        <f>'Activiteiten DW'!J8</f>
        <v>&lt;NaamWaardeTuple&gt;&lt;Naam&gt;E_AantalDeeln&lt;/Naam&gt;&lt;Waarde&gt;0&lt;/Waarde&gt;&lt;Type&gt;integer&lt;/Type&gt;&lt;Beschrijving&gt;Aantal beoogde deelnemers&lt;/Beschrijving&gt;&lt;GroepIdentifier&gt;Bieden ondersteuning aan ontslag bedreigde werknermers&lt;/GroepIdentifier&gt;&lt;/NaamWaardeTuple&gt;</v>
      </c>
    </row>
    <row r="65" spans="2:5">
      <c r="B65" s="87" t="str">
        <f>'Activiteiten DW'!G9</f>
        <v>E_BGR_Loonkost</v>
      </c>
      <c r="C65" s="87">
        <f>'Activiteiten DW'!H9</f>
        <v>0</v>
      </c>
      <c r="D65" s="87" t="str">
        <f>'Activiteiten DW'!I9</f>
        <v>currency</v>
      </c>
      <c r="E65" s="87" t="str">
        <f>'Activiteiten DW'!J9</f>
        <v>&lt;NaamWaardeTuple&gt;&lt;Naam&gt;E_BGR_Loonkost&lt;/Naam&gt;&lt;Waarde&gt;0&lt;/Waarde&gt;&lt;Type&gt;currency&lt;/Type&gt;&lt;Beschrijving&gt;Begrote loonkosten&lt;/Beschrijving&gt;&lt;GroepIdentifier&gt;Bieden ondersteuning aan ontslag bedreigde werknermers&lt;/GroepIdentifier&gt;&lt;/NaamWaardeTuple&gt;</v>
      </c>
    </row>
    <row r="66" spans="2:5">
      <c r="B66" s="87" t="str">
        <f>'Activiteiten DW'!G10</f>
        <v>E_BGR_Vrijwkost</v>
      </c>
      <c r="C66" s="87">
        <f>'Activiteiten DW'!H10</f>
        <v>0</v>
      </c>
      <c r="D66" s="87" t="str">
        <f>'Activiteiten DW'!I10</f>
        <v>currency</v>
      </c>
      <c r="E66" s="87" t="str">
        <f>'Activiteiten DW'!J10</f>
        <v>&lt;NaamWaardeTuple&gt;&lt;Naam&gt;E_BGR_Vrijwkost&lt;/Naam&gt;&lt;Waarde&gt;0&lt;/Waarde&gt;&lt;Type&gt;currency&lt;/Type&gt;&lt;Beschrijving&gt;Vrijwilligerskosten&lt;/Beschrijving&gt;&lt;GroepIdentifier&gt;Bieden ondersteuning aan ontslag bedreigde werknermers&lt;/GroepIdentifier&gt;&lt;/NaamWaardeTuple&gt;</v>
      </c>
    </row>
    <row r="67" spans="2:5">
      <c r="B67" s="87" t="str">
        <f>'Activiteiten DW'!G11</f>
        <v>E_BGR_Externkost</v>
      </c>
      <c r="C67" s="87">
        <f>'Activiteiten DW'!H11</f>
        <v>0</v>
      </c>
      <c r="D67" s="87" t="str">
        <f>'Activiteiten DW'!I11</f>
        <v>currency</v>
      </c>
      <c r="E67" s="87" t="str">
        <f>'Activiteiten DW'!J11</f>
        <v>&lt;NaamWaardeTuple&gt;&lt;Naam&gt;E_BGR_Externkost&lt;/Naam&gt;&lt;Waarde&gt;0&lt;/Waarde&gt;&lt;Type&gt;currency&lt;/Type&gt;&lt;Beschrijving&gt;Begrote externe kosten&lt;/Beschrijving&gt;&lt;GroepIdentifier&gt;Bieden ondersteuning aan ontslag bedreigde werknermers&lt;/GroepIdentifier&gt;&lt;/NaamWaardeTuple&gt;</v>
      </c>
    </row>
    <row r="68" spans="2:5">
      <c r="B68" s="87" t="str">
        <f>'Activiteiten DW'!G12</f>
        <v>E_BGR_AanvraagPrognose</v>
      </c>
      <c r="C68" s="87">
        <f>'Activiteiten DW'!H12</f>
        <v>0</v>
      </c>
      <c r="D68" s="87" t="str">
        <f>'Activiteiten DW'!I12</f>
        <v>currency</v>
      </c>
      <c r="E68" s="87" t="str">
        <f>'Activiteiten DW'!J12</f>
        <v>&lt;NaamWaardeTuple&gt;&lt;Naam&gt;E_BGR_AanvraagPrognose&lt;/Naam&gt;&lt;Waarde&gt;0&lt;/Waarde&gt;&lt;Type&gt;currency&lt;/Type&gt;&lt;Beschrijving&gt;Totale begrote kosten&lt;/Beschrijving&gt;&lt;GroepIdentifier&gt;Bieden ondersteuning aan ontslag bedreigde werknermers&lt;/GroepIdentifier&gt;&lt;/NaamWaardeTuple&gt;</v>
      </c>
    </row>
    <row r="69" spans="2:5">
      <c r="B69" s="87" t="str">
        <f>'Activiteiten DW'!G15</f>
        <v>E_BGR_Activiteit</v>
      </c>
      <c r="C69" s="87">
        <f>'Activiteiten DW'!H15</f>
        <v>0</v>
      </c>
      <c r="D69" s="87" t="str">
        <f>'Activiteiten DW'!I15</f>
        <v>string</v>
      </c>
      <c r="E69" s="87" t="str">
        <f>'Activiteiten DW'!J15</f>
        <v>&lt;NaamWaardeTuple&gt;&lt;Naam&gt;E_BGR_Activiteit&lt;/Naam&gt;&lt;Waarde&gt;0&lt;/Waarde&gt;&lt;Type&gt;string&lt;/Type&gt;&lt;Beschrijving&gt;&lt;/Beschrijving&gt;&lt;GroepIdentifier&gt;Bieden ondersteuning bij orientatie op werkmogelijkheden&lt;/GroepIdentifier&gt;&lt;/NaamWaardeTuple&gt;</v>
      </c>
    </row>
    <row r="70" spans="2:5">
      <c r="B70" s="87" t="str">
        <f>'Activiteiten DW'!G16</f>
        <v>E_BGR_Omschrijving</v>
      </c>
      <c r="C70" s="87">
        <f>'Activiteiten DW'!H16</f>
        <v>0</v>
      </c>
      <c r="D70" s="87" t="str">
        <f>'Activiteiten DW'!I16</f>
        <v>string</v>
      </c>
      <c r="E70" s="87" t="str">
        <f>'Activiteiten DW'!J16</f>
        <v>&lt;NaamWaardeTuple&gt;&lt;Naam&gt;E_BGR_Omschrijving&lt;/Naam&gt;&lt;Waarde&gt;0&lt;/Waarde&gt;&lt;Type&gt;string&lt;/Type&gt;&lt;Beschrijving&gt;Omschrijving van de activiteiten (max. 4000 posities*)&lt;/Beschrijving&gt;&lt;GroepIdentifier&gt;Bieden ondersteuning bij orientatie op werkmogelijkheden&lt;/GroepIdentifier&gt;&lt;/NaamWaardeTuple&gt;</v>
      </c>
    </row>
    <row r="71" spans="2:5">
      <c r="B71" s="87" t="str">
        <f>'Activiteiten DW'!G20</f>
        <v>E_AantalDeeln</v>
      </c>
      <c r="C71" s="87">
        <f>'Activiteiten DW'!H20</f>
        <v>0</v>
      </c>
      <c r="D71" s="87" t="str">
        <f>'Activiteiten DW'!I20</f>
        <v>integer</v>
      </c>
      <c r="E71" s="87" t="str">
        <f>'Activiteiten DW'!J20</f>
        <v>&lt;NaamWaardeTuple&gt;&lt;Naam&gt;E_AantalDeeln&lt;/Naam&gt;&lt;Waarde&gt;0&lt;/Waarde&gt;&lt;Type&gt;integer&lt;/Type&gt;&lt;Beschrijving&gt;Aantal beoogde deelnemers&lt;/Beschrijving&gt;&lt;GroepIdentifier&gt;Bieden ondersteuning bij orientatie op werkmogelijkheden&lt;/GroepIdentifier&gt;&lt;/NaamWaardeTuple&gt;</v>
      </c>
    </row>
    <row r="72" spans="2:5">
      <c r="B72" s="87" t="str">
        <f>'Activiteiten DW'!G21</f>
        <v>E_BGR_Loonkost</v>
      </c>
      <c r="C72" s="87">
        <f>'Activiteiten DW'!H21</f>
        <v>0</v>
      </c>
      <c r="D72" s="87" t="str">
        <f>'Activiteiten DW'!I21</f>
        <v>currency</v>
      </c>
      <c r="E72" s="87" t="str">
        <f>'Activiteiten DW'!J21</f>
        <v>&lt;NaamWaardeTuple&gt;&lt;Naam&gt;E_BGR_Loonkost&lt;/Naam&gt;&lt;Waarde&gt;0&lt;/Waarde&gt;&lt;Type&gt;currency&lt;/Type&gt;&lt;Beschrijving&gt;Begrote loonkosten&lt;/Beschrijving&gt;&lt;GroepIdentifier&gt;Bieden ondersteuning bij orientatie op werkmogelijkheden&lt;/GroepIdentifier&gt;&lt;/NaamWaardeTuple&gt;</v>
      </c>
    </row>
    <row r="73" spans="2:5">
      <c r="B73" s="87" t="str">
        <f>'Activiteiten DW'!G22</f>
        <v>E_BGR_Vrijwkost</v>
      </c>
      <c r="C73" s="87">
        <f>'Activiteiten DW'!H22</f>
        <v>0</v>
      </c>
      <c r="D73" s="87" t="str">
        <f>'Activiteiten DW'!I22</f>
        <v>currency</v>
      </c>
      <c r="E73" s="87" t="str">
        <f>'Activiteiten DW'!J22</f>
        <v>&lt;NaamWaardeTuple&gt;&lt;Naam&gt;E_BGR_Vrijwkost&lt;/Naam&gt;&lt;Waarde&gt;0&lt;/Waarde&gt;&lt;Type&gt;currency&lt;/Type&gt;&lt;Beschrijving&gt;Vrijwilligerskosten&lt;/Beschrijving&gt;&lt;GroepIdentifier&gt;Bieden ondersteuning bij orientatie op werkmogelijkheden&lt;/GroepIdentifier&gt;&lt;/NaamWaardeTuple&gt;</v>
      </c>
    </row>
    <row r="74" spans="2:5">
      <c r="B74" s="87" t="str">
        <f>'Activiteiten DW'!G23</f>
        <v>E_BGR_Externkost</v>
      </c>
      <c r="C74" s="87">
        <f>'Activiteiten DW'!H23</f>
        <v>0</v>
      </c>
      <c r="D74" s="87" t="str">
        <f>'Activiteiten DW'!I23</f>
        <v>currency</v>
      </c>
      <c r="E74" s="87" t="str">
        <f>'Activiteiten DW'!J23</f>
        <v>&lt;NaamWaardeTuple&gt;&lt;Naam&gt;E_BGR_Externkost&lt;/Naam&gt;&lt;Waarde&gt;0&lt;/Waarde&gt;&lt;Type&gt;currency&lt;/Type&gt;&lt;Beschrijving&gt;Begrote externe kosten&lt;/Beschrijving&gt;&lt;GroepIdentifier&gt;Bieden ondersteuning bij orientatie op werkmogelijkheden&lt;/GroepIdentifier&gt;&lt;/NaamWaardeTuple&gt;</v>
      </c>
    </row>
    <row r="75" spans="2:5">
      <c r="B75" s="87" t="str">
        <f>'Activiteiten DW'!G24</f>
        <v>E_BGR_AanvraagPrognose</v>
      </c>
      <c r="C75" s="87">
        <f>'Activiteiten DW'!H24</f>
        <v>0</v>
      </c>
      <c r="D75" s="87" t="str">
        <f>'Activiteiten DW'!I24</f>
        <v>currency</v>
      </c>
      <c r="E75" s="87" t="str">
        <f>'Activiteiten DW'!J24</f>
        <v>&lt;NaamWaardeTuple&gt;&lt;Naam&gt;E_BGR_AanvraagPrognose&lt;/Naam&gt;&lt;Waarde&gt;0&lt;/Waarde&gt;&lt;Type&gt;currency&lt;/Type&gt;&lt;Beschrijving&gt;Totale begrote kosten&lt;/Beschrijving&gt;&lt;GroepIdentifier&gt;Bieden ondersteuning bij orientatie op werkmogelijkheden&lt;/GroepIdentifier&gt;&lt;/NaamWaardeTuple&gt;</v>
      </c>
    </row>
    <row r="76" spans="2:5">
      <c r="B76" s="87" t="str">
        <f>'Activiteiten DW'!G27</f>
        <v>E_BGR_Activiteit</v>
      </c>
      <c r="C76" s="87">
        <f>'Activiteiten DW'!H27</f>
        <v>0</v>
      </c>
      <c r="D76" s="87" t="str">
        <f>'Activiteiten DW'!I27</f>
        <v>string</v>
      </c>
      <c r="E76" s="87" t="str">
        <f>'Activiteiten DW'!J27</f>
        <v>&lt;NaamWaardeTuple&gt;&lt;Naam&gt;E_BGR_Activiteit&lt;/Naam&gt;&lt;Waarde&gt;0&lt;/Waarde&gt;&lt;Type&gt;string&lt;/Type&gt;&lt;Beschrijving&gt;&lt;/Beschrijving&gt;&lt;GroepIdentifier&gt;Bieden ondersteuning bij orientatie loopbaanmogelijkheden&lt;/GroepIdentifier&gt;&lt;/NaamWaardeTuple&gt;</v>
      </c>
    </row>
    <row r="77" spans="2:5">
      <c r="B77" s="87" t="str">
        <f>'Activiteiten DW'!G28</f>
        <v>E_BGR_Omschrijving</v>
      </c>
      <c r="C77" s="87">
        <f>'Activiteiten DW'!H28</f>
        <v>0</v>
      </c>
      <c r="D77" s="87" t="str">
        <f>'Activiteiten DW'!I28</f>
        <v>string</v>
      </c>
      <c r="E77" s="87" t="str">
        <f>'Activiteiten DW'!J28</f>
        <v>&lt;NaamWaardeTuple&gt;&lt;Naam&gt;E_BGR_Omschrijving&lt;/Naam&gt;&lt;Waarde&gt;0&lt;/Waarde&gt;&lt;Type&gt;string&lt;/Type&gt;&lt;Beschrijving&gt;Omschrijving van de activiteiten (max. 4000 posities*)&lt;/Beschrijving&gt;&lt;GroepIdentifier&gt;Bieden ondersteuning bij orientatie loopbaanmogelijkheden&lt;/GroepIdentifier&gt;&lt;/NaamWaardeTuple&gt;</v>
      </c>
    </row>
    <row r="78" spans="2:5">
      <c r="B78" s="87" t="str">
        <f>'Activiteiten DW'!G32</f>
        <v>E_AantalDeeln</v>
      </c>
      <c r="C78" s="87">
        <f>'Activiteiten DW'!H32</f>
        <v>0</v>
      </c>
      <c r="D78" s="87" t="str">
        <f>'Activiteiten DW'!I32</f>
        <v>integer</v>
      </c>
      <c r="E78" s="87" t="str">
        <f>'Activiteiten DW'!J32</f>
        <v>&lt;NaamWaardeTuple&gt;&lt;Naam&gt;E_AantalDeeln&lt;/Naam&gt;&lt;Waarde&gt;0&lt;/Waarde&gt;&lt;Type&gt;integer&lt;/Type&gt;&lt;Beschrijving&gt;Aantal beoogde deelnemers&lt;/Beschrijving&gt;&lt;GroepIdentifier&gt;Bieden ondersteuning bij orientatie loopbaanmogelijkheden&lt;/GroepIdentifier&gt;&lt;/NaamWaardeTuple&gt;</v>
      </c>
    </row>
    <row r="79" spans="2:5">
      <c r="B79" s="87" t="str">
        <f>'Activiteiten DW'!G33</f>
        <v>E_BGR_Loonkost</v>
      </c>
      <c r="C79" s="87">
        <f>'Activiteiten DW'!H33</f>
        <v>0</v>
      </c>
      <c r="D79" s="87" t="str">
        <f>'Activiteiten DW'!I33</f>
        <v>currency</v>
      </c>
      <c r="E79" s="87" t="str">
        <f>'Activiteiten DW'!J33</f>
        <v>&lt;NaamWaardeTuple&gt;&lt;Naam&gt;E_BGR_Loonkost&lt;/Naam&gt;&lt;Waarde&gt;0&lt;/Waarde&gt;&lt;Type&gt;currency&lt;/Type&gt;&lt;Beschrijving&gt;Begrote loonkosten&lt;/Beschrijving&gt;&lt;GroepIdentifier&gt;Bieden ondersteuning bij orientatie loopbaanmogelijkheden&lt;/GroepIdentifier&gt;&lt;/NaamWaardeTuple&gt;</v>
      </c>
    </row>
    <row r="80" spans="2:5">
      <c r="B80" s="87" t="str">
        <f>'Activiteiten DW'!G34</f>
        <v>E_BGR_Vrijwkost</v>
      </c>
      <c r="C80" s="87">
        <f>'Activiteiten DW'!H34</f>
        <v>0</v>
      </c>
      <c r="D80" s="87" t="str">
        <f>'Activiteiten DW'!I34</f>
        <v>currency</v>
      </c>
      <c r="E80" s="87" t="str">
        <f>'Activiteiten DW'!J34</f>
        <v>&lt;NaamWaardeTuple&gt;&lt;Naam&gt;E_BGR_Vrijwkost&lt;/Naam&gt;&lt;Waarde&gt;0&lt;/Waarde&gt;&lt;Type&gt;currency&lt;/Type&gt;&lt;Beschrijving&gt;Vrijwilligerskosten&lt;/Beschrijving&gt;&lt;GroepIdentifier&gt;Bieden ondersteuning bij orientatie loopbaanmogelijkheden&lt;/GroepIdentifier&gt;&lt;/NaamWaardeTuple&gt;</v>
      </c>
    </row>
    <row r="81" spans="2:5">
      <c r="B81" s="87" t="str">
        <f>'Activiteiten DW'!G35</f>
        <v>E_BGR_Externkost</v>
      </c>
      <c r="C81" s="87">
        <f>'Activiteiten DW'!H35</f>
        <v>0</v>
      </c>
      <c r="D81" s="87" t="str">
        <f>'Activiteiten DW'!I35</f>
        <v>currency</v>
      </c>
      <c r="E81" s="87" t="str">
        <f>'Activiteiten DW'!J35</f>
        <v>&lt;NaamWaardeTuple&gt;&lt;Naam&gt;E_BGR_Externkost&lt;/Naam&gt;&lt;Waarde&gt;0&lt;/Waarde&gt;&lt;Type&gt;currency&lt;/Type&gt;&lt;Beschrijving&gt;Begrote externe kosten&lt;/Beschrijving&gt;&lt;GroepIdentifier&gt;Bieden ondersteuning bij orientatie loopbaanmogelijkheden&lt;/GroepIdentifier&gt;&lt;/NaamWaardeTuple&gt;</v>
      </c>
    </row>
    <row r="82" spans="2:5">
      <c r="B82" s="87" t="str">
        <f>'Activiteiten DW'!G36</f>
        <v>E_BGR_AanvraagPrognose</v>
      </c>
      <c r="C82" s="87">
        <f>'Activiteiten DW'!H36</f>
        <v>0</v>
      </c>
      <c r="D82" s="87" t="str">
        <f>'Activiteiten DW'!I36</f>
        <v>currency</v>
      </c>
      <c r="E82" s="87" t="str">
        <f>'Activiteiten DW'!J36</f>
        <v>&lt;NaamWaardeTuple&gt;&lt;Naam&gt;E_BGR_AanvraagPrognose&lt;/Naam&gt;&lt;Waarde&gt;0&lt;/Waarde&gt;&lt;Type&gt;currency&lt;/Type&gt;&lt;Beschrijving&gt;Totale begrote kosten&lt;/Beschrijving&gt;&lt;GroepIdentifier&gt;Bieden ondersteuning bij orientatie loopbaanmogelijkheden&lt;/GroepIdentifier&gt;&lt;/NaamWaardeTuple&gt;</v>
      </c>
    </row>
    <row r="83" spans="2:5">
      <c r="B83" s="87" t="str">
        <f>'Activiteiten DW'!G39</f>
        <v>E_BGR_Activiteit</v>
      </c>
      <c r="C83" s="87">
        <f>'Activiteiten DW'!H39</f>
        <v>0</v>
      </c>
      <c r="D83" s="87" t="str">
        <f>'Activiteiten DW'!I39</f>
        <v>string</v>
      </c>
      <c r="E83" s="87" t="str">
        <f>'Activiteiten DW'!J39</f>
        <v>&lt;NaamWaardeTuple&gt;&lt;Naam&gt;E_BGR_Activiteit&lt;/Naam&gt;&lt;Waarde&gt;0&lt;/Waarde&gt;&lt;Type&gt;string&lt;/Type&gt;&lt;Beschrijving&gt;&lt;/Beschrijving&gt;&lt;GroepIdentifier&gt;Om- of bijscholing&lt;/GroepIdentifier&gt;&lt;/NaamWaardeTuple&gt;</v>
      </c>
    </row>
    <row r="84" spans="2:5">
      <c r="B84" s="87" t="str">
        <f>'Activiteiten DW'!G40</f>
        <v>E_BGR_Omschrijving</v>
      </c>
      <c r="C84" s="87">
        <f>'Activiteiten DW'!H40</f>
        <v>0</v>
      </c>
      <c r="D84" s="87" t="str">
        <f>'Activiteiten DW'!I40</f>
        <v>string</v>
      </c>
      <c r="E84" s="87" t="str">
        <f>'Activiteiten DW'!J40</f>
        <v>&lt;NaamWaardeTuple&gt;&lt;Naam&gt;E_BGR_Omschrijving&lt;/Naam&gt;&lt;Waarde&gt;0&lt;/Waarde&gt;&lt;Type&gt;string&lt;/Type&gt;&lt;Beschrijving&gt;Omschrijving van de activiteiten (max. 4000 posities*)&lt;/Beschrijving&gt;&lt;GroepIdentifier&gt;Om- of bijscholing&lt;/GroepIdentifier&gt;&lt;/NaamWaardeTuple&gt;</v>
      </c>
    </row>
    <row r="85" spans="2:5">
      <c r="B85" s="87" t="str">
        <f>'Activiteiten DW'!G44</f>
        <v>E_AantalDeeln</v>
      </c>
      <c r="C85" s="87">
        <f>'Activiteiten DW'!H44</f>
        <v>0</v>
      </c>
      <c r="D85" s="87" t="str">
        <f>'Activiteiten DW'!I44</f>
        <v>integer</v>
      </c>
      <c r="E85" s="87" t="str">
        <f>'Activiteiten DW'!J44</f>
        <v>&lt;NaamWaardeTuple&gt;&lt;Naam&gt;E_AantalDeeln&lt;/Naam&gt;&lt;Waarde&gt;0&lt;/Waarde&gt;&lt;Type&gt;integer&lt;/Type&gt;&lt;Beschrijving&gt;Aantal beoogde deelnemers&lt;/Beschrijving&gt;&lt;GroepIdentifier&gt;Om- of bijscholing&lt;/GroepIdentifier&gt;&lt;/NaamWaardeTuple&gt;</v>
      </c>
    </row>
    <row r="86" spans="2:5">
      <c r="B86" s="87" t="str">
        <f>'Activiteiten DW'!G45</f>
        <v>E_BGR_Loonkost</v>
      </c>
      <c r="C86" s="87">
        <f>'Activiteiten DW'!H45</f>
        <v>0</v>
      </c>
      <c r="D86" s="87" t="str">
        <f>'Activiteiten DW'!I45</f>
        <v>currency</v>
      </c>
      <c r="E86" s="87" t="str">
        <f>'Activiteiten DW'!J45</f>
        <v>&lt;NaamWaardeTuple&gt;&lt;Naam&gt;E_BGR_Loonkost&lt;/Naam&gt;&lt;Waarde&gt;0&lt;/Waarde&gt;&lt;Type&gt;currency&lt;/Type&gt;&lt;Beschrijving&gt;Begrote loonkosten&lt;/Beschrijving&gt;&lt;GroepIdentifier&gt;Om- of bijscholing&lt;/GroepIdentifier&gt;&lt;/NaamWaardeTuple&gt;</v>
      </c>
    </row>
    <row r="87" spans="2:5">
      <c r="B87" s="87" t="str">
        <f>'Activiteiten DW'!G46</f>
        <v>E_BGR_Vrijwkost</v>
      </c>
      <c r="C87" s="87">
        <f>'Activiteiten DW'!H46</f>
        <v>0</v>
      </c>
      <c r="D87" s="87" t="str">
        <f>'Activiteiten DW'!I46</f>
        <v>currency</v>
      </c>
      <c r="E87" s="87" t="str">
        <f>'Activiteiten DW'!J46</f>
        <v>&lt;NaamWaardeTuple&gt;&lt;Naam&gt;E_BGR_Vrijwkost&lt;/Naam&gt;&lt;Waarde&gt;0&lt;/Waarde&gt;&lt;Type&gt;currency&lt;/Type&gt;&lt;Beschrijving&gt;Vrijwilligerskosten&lt;/Beschrijving&gt;&lt;GroepIdentifier&gt;Om- of bijscholing&lt;/GroepIdentifier&gt;&lt;/NaamWaardeTuple&gt;</v>
      </c>
    </row>
    <row r="88" spans="2:5">
      <c r="B88" s="87" t="str">
        <f>'Activiteiten DW'!G47</f>
        <v>E_BGR_Externkost</v>
      </c>
      <c r="C88" s="87">
        <f>'Activiteiten DW'!H47</f>
        <v>0</v>
      </c>
      <c r="D88" s="87" t="str">
        <f>'Activiteiten DW'!I47</f>
        <v>currency</v>
      </c>
      <c r="E88" s="87" t="str">
        <f>'Activiteiten DW'!J47</f>
        <v>&lt;NaamWaardeTuple&gt;&lt;Naam&gt;E_BGR_Externkost&lt;/Naam&gt;&lt;Waarde&gt;0&lt;/Waarde&gt;&lt;Type&gt;currency&lt;/Type&gt;&lt;Beschrijving&gt;Begrote externe kosten&lt;/Beschrijving&gt;&lt;GroepIdentifier&gt;Om- of bijscholing&lt;/GroepIdentifier&gt;&lt;/NaamWaardeTuple&gt;</v>
      </c>
    </row>
    <row r="89" spans="2:5">
      <c r="B89" s="87" t="str">
        <f>'Activiteiten DW'!G48</f>
        <v>E_BGR_AanvraagPrognose</v>
      </c>
      <c r="C89" s="87">
        <f>'Activiteiten DW'!H48</f>
        <v>0</v>
      </c>
      <c r="D89" s="87" t="str">
        <f>'Activiteiten DW'!I48</f>
        <v>currency</v>
      </c>
      <c r="E89" s="87" t="str">
        <f>'Activiteiten DW'!J48</f>
        <v>&lt;NaamWaardeTuple&gt;&lt;Naam&gt;E_BGR_AanvraagPrognose&lt;/Naam&gt;&lt;Waarde&gt;0&lt;/Waarde&gt;&lt;Type&gt;currency&lt;/Type&gt;&lt;Beschrijving&gt;Totale begrote kosten&lt;/Beschrijving&gt;&lt;GroepIdentifier&gt;Om- of bijscholing&lt;/GroepIdentifier&gt;&lt;/NaamWaardeTuple&gt;</v>
      </c>
    </row>
    <row r="90" spans="2:5">
      <c r="B90" s="122" t="str">
        <f>'Activiteiten DW'!G51</f>
        <v>E_BGR_Activiteit</v>
      </c>
      <c r="C90" s="122">
        <f>'Activiteiten DW'!H51</f>
        <v>0</v>
      </c>
      <c r="D90" s="122" t="str">
        <f>'Activiteiten DW'!I51</f>
        <v>string</v>
      </c>
      <c r="E90" s="122" t="str">
        <f>'Activiteiten DW'!J51</f>
        <v>&lt;NaamWaardeTuple&gt;&lt;Naam&gt;E_BGR_Activiteit&lt;/Naam&gt;&lt;Waarde&gt;0&lt;/Waarde&gt;&lt;Type&gt;string&lt;/Type&gt;&lt;Beschrijving&gt;&lt;/Beschrijving&gt;&lt;GroepIdentifier&gt;Om- of bijscholing&lt;/GroepIdentifier&gt;&lt;/NaamWaardeTuple&gt;</v>
      </c>
    </row>
    <row r="91" spans="2:5">
      <c r="B91" s="122" t="str">
        <f>'Activiteiten DW'!G52</f>
        <v>E_BGR_Omschrijving</v>
      </c>
      <c r="C91" s="122">
        <f>'Activiteiten DW'!H52</f>
        <v>0</v>
      </c>
      <c r="D91" s="122" t="str">
        <f>'Activiteiten DW'!I52</f>
        <v>string</v>
      </c>
      <c r="E91" s="122" t="str">
        <f>'Activiteiten DW'!J52</f>
        <v>&lt;NaamWaardeTuple&gt;&lt;Naam&gt;E_BGR_Omschrijving&lt;/Naam&gt;&lt;Waarde&gt;0&lt;/Waarde&gt;&lt;Type&gt;string&lt;/Type&gt;&lt;Beschrijving&gt;Omschrijving van de activiteiten (max. 4000 posities*)&lt;/Beschrijving&gt;&lt;GroepIdentifier&gt;Om- of bijscholing&lt;/GroepIdentifier&gt;&lt;/NaamWaardeTuple&gt;</v>
      </c>
    </row>
    <row r="92" spans="2:5">
      <c r="B92" s="87" t="str">
        <f>'Activiteiten DW'!G56</f>
        <v>E_AantalDeeln</v>
      </c>
      <c r="C92" s="87">
        <f>'Activiteiten DW'!H56</f>
        <v>0</v>
      </c>
      <c r="D92" s="87" t="str">
        <f>'Activiteiten DW'!I56</f>
        <v>integer</v>
      </c>
      <c r="E92" s="87" t="str">
        <f>'Activiteiten DW'!J56</f>
        <v>&lt;NaamWaardeTuple&gt;&lt;Naam&gt;E_AantalDeeln&lt;/Naam&gt;&lt;Waarde&gt;0&lt;/Waarde&gt;&lt;Type&gt;integer&lt;/Type&gt;&lt;Beschrijving&gt;Aantal beoogde deelnemers&lt;/Beschrijving&gt;&lt;GroepIdentifier&gt;Doorverwijzen naar gespecialiseerde dienstverleners &lt;/GroepIdentifier&gt;&lt;/NaamWaardeTuple&gt;</v>
      </c>
    </row>
    <row r="93" spans="2:5">
      <c r="B93" s="87" t="str">
        <f>'Activiteiten DW'!G57</f>
        <v>E_BGR_Loonkost</v>
      </c>
      <c r="C93" s="87">
        <f>'Activiteiten DW'!H57</f>
        <v>0</v>
      </c>
      <c r="D93" s="87" t="str">
        <f>'Activiteiten DW'!I57</f>
        <v>currency</v>
      </c>
      <c r="E93" s="87" t="str">
        <f>'Activiteiten DW'!J57</f>
        <v>&lt;NaamWaardeTuple&gt;&lt;Naam&gt;E_BGR_Loonkost&lt;/Naam&gt;&lt;Waarde&gt;0&lt;/Waarde&gt;&lt;Type&gt;currency&lt;/Type&gt;&lt;Beschrijving&gt;Begrote loonkosten&lt;/Beschrijving&gt;&lt;GroepIdentifier&gt;Doorverwijzen naar gespecialiseerde dienstverleners &lt;/GroepIdentifier&gt;&lt;/NaamWaardeTuple&gt;</v>
      </c>
    </row>
    <row r="94" spans="2:5">
      <c r="B94" s="87" t="str">
        <f>'Activiteiten DW'!G58</f>
        <v>E_BGR_Vrijwkost</v>
      </c>
      <c r="C94" s="87">
        <f>'Activiteiten DW'!H58</f>
        <v>0</v>
      </c>
      <c r="D94" s="87" t="str">
        <f>'Activiteiten DW'!I58</f>
        <v>currency</v>
      </c>
      <c r="E94" s="87" t="str">
        <f>'Activiteiten DW'!J58</f>
        <v>&lt;NaamWaardeTuple&gt;&lt;Naam&gt;E_BGR_Vrijwkost&lt;/Naam&gt;&lt;Waarde&gt;0&lt;/Waarde&gt;&lt;Type&gt;currency&lt;/Type&gt;&lt;Beschrijving&gt;Vrijwilligerskosten&lt;/Beschrijving&gt;&lt;GroepIdentifier&gt;Doorverwijzen naar gespecialiseerde dienstverleners &lt;/GroepIdentifier&gt;&lt;/NaamWaardeTuple&gt;</v>
      </c>
    </row>
    <row r="95" spans="2:5">
      <c r="B95" s="87" t="str">
        <f>'Activiteiten DW'!G59</f>
        <v>E_BGR_Externkost</v>
      </c>
      <c r="C95" s="87">
        <f>'Activiteiten DW'!H59</f>
        <v>0</v>
      </c>
      <c r="D95" s="87" t="str">
        <f>'Activiteiten DW'!I59</f>
        <v>currency</v>
      </c>
      <c r="E95" s="87" t="str">
        <f>'Activiteiten DW'!J59</f>
        <v>&lt;NaamWaardeTuple&gt;&lt;Naam&gt;E_BGR_Externkost&lt;/Naam&gt;&lt;Waarde&gt;0&lt;/Waarde&gt;&lt;Type&gt;currency&lt;/Type&gt;&lt;Beschrijving&gt;Begrote externe kosten&lt;/Beschrijving&gt;&lt;GroepIdentifier&gt;Doorverwijzen naar gespecialiseerde dienstverleners &lt;/GroepIdentifier&gt;&lt;/NaamWaardeTuple&gt;</v>
      </c>
    </row>
    <row r="96" spans="2:5">
      <c r="B96" s="87" t="str">
        <f>'Activiteiten DW'!G60</f>
        <v>E_BGR_AanvraagPrognose</v>
      </c>
      <c r="C96" s="87">
        <f>'Activiteiten DW'!H60</f>
        <v>0</v>
      </c>
      <c r="D96" s="87" t="str">
        <f>'Activiteiten DW'!I60</f>
        <v>currency</v>
      </c>
      <c r="E96" s="87" t="str">
        <f>'Activiteiten DW'!J60</f>
        <v>&lt;NaamWaardeTuple&gt;&lt;Naam&gt;E_BGR_AanvraagPrognose&lt;/Naam&gt;&lt;Waarde&gt;0&lt;/Waarde&gt;&lt;Type&gt;currency&lt;/Type&gt;&lt;Beschrijving&gt;Totale begrote kosten&lt;/Beschrijving&gt;&lt;GroepIdentifier&gt;Doorverwijzen naar gespecialiseerde dienstverleners &lt;/GroepIdentifier&gt;&lt;/NaamWaardeTuple&gt;</v>
      </c>
    </row>
    <row r="97" spans="2:5">
      <c r="B97" s="87" t="str">
        <f>Sectoren!G3</f>
        <v>E_PRJ_SectorAlles</v>
      </c>
      <c r="C97" s="87" t="str">
        <f>Sectoren!H3</f>
        <v>NEE</v>
      </c>
      <c r="D97" s="87" t="str">
        <f>Sectoren!I3</f>
        <v>string</v>
      </c>
      <c r="E97" s="87" t="str">
        <f>Sectoren!J3</f>
        <v>&lt;NAAMWAARDETUPLE&gt;&lt;NAAM&gt;E_PRJ_SECTORALLES&lt;/NAAM&gt;&lt;WAARDE&gt;NEE&lt;/WAARDE&gt;&lt;TYPE&gt;STRING&lt;/TYPE&gt;&lt;BESCHRIJVING&gt;LANDELIJK / ALLE SECTOREN&lt;/BESCHRIJVING&gt;&lt;GROEPIDENTIFIER&gt;SECTOREN&lt;/GROEPIDENTIFIER&gt;&lt;/)NAAMWAARDETUPLE&gt;</v>
      </c>
    </row>
    <row r="98" spans="2:5">
      <c r="B98" s="87" t="str">
        <f>Sectoren!G4</f>
        <v>E_PRJ_SectorLandbouw</v>
      </c>
      <c r="C98" s="87" t="str">
        <f>Sectoren!H4</f>
        <v>NEE</v>
      </c>
      <c r="D98" s="87" t="str">
        <f>Sectoren!I4</f>
        <v>string</v>
      </c>
      <c r="E98" s="87" t="str">
        <f>Sectoren!J4</f>
        <v>&lt;NAAMWAARDETUPLE&gt;&lt;NAAM&gt;E_PRJ_SECTORLANDBOUW&lt;/NAAM&gt;&lt;WAARDE&gt;NEE&lt;/WAARDE&gt;&lt;TYPE&gt;STRING&lt;/TYPE&gt;&lt;BESCHRIJVING&gt;LANDBOUW, BOSBOUW, VISSERIJ EN DELFSTOFFENWINNING&lt;/BESCHRIJVING&gt;&lt;GROEPIDENTIFIER&gt;SECTOREN&lt;/GROEPIDENTIFIER&gt;&lt;/)NAAMWAARDETUPLE&gt;</v>
      </c>
    </row>
    <row r="99" spans="2:5">
      <c r="B99" s="87" t="str">
        <f>Sectoren!G5</f>
        <v>E_PRJ_SectorProcesindustrie</v>
      </c>
      <c r="C99" s="87" t="str">
        <f>Sectoren!H5</f>
        <v>NEE</v>
      </c>
      <c r="D99" s="87" t="str">
        <f>Sectoren!I5</f>
        <v>string</v>
      </c>
      <c r="E99" s="87" t="str">
        <f>Sectoren!J5</f>
        <v>&lt;NAAMWAARDETUPLE&gt;&lt;NAAM&gt;E_PRJ_SECTORPROCESINDUSTRIE&lt;/NAAM&gt;&lt;WAARDE&gt;NEE&lt;/WAARDE&gt;&lt;TYPE&gt;STRING&lt;/TYPE&gt;&lt;BESCHRIJVING&gt;PROCESINDUSTRIE&lt;/BESCHRIJVING&gt;&lt;GROEPIDENTIFIER&gt;SECTOREN&lt;/GROEPIDENTIFIER&gt;&lt;/)NAAMWAARDETUPLE&gt;</v>
      </c>
    </row>
    <row r="100" spans="2:5">
      <c r="B100" s="87" t="str">
        <f>Sectoren!G6</f>
        <v>E_PRJ_SectorMetalektro</v>
      </c>
      <c r="C100" s="87" t="str">
        <f>Sectoren!H6</f>
        <v>NEE</v>
      </c>
      <c r="D100" s="87" t="str">
        <f>Sectoren!I6</f>
        <v>string</v>
      </c>
      <c r="E100" s="87" t="str">
        <f>Sectoren!J6</f>
        <v>&lt;NAAMWAARDETUPLE&gt;&lt;NAAM&gt;E_PRJ_SECTORMETALEKTRO&lt;/NAAM&gt;&lt;WAARDE&gt;NEE&lt;/WAARDE&gt;&lt;TYPE&gt;STRING&lt;/TYPE&gt;&lt;BESCHRIJVING&gt;METALEKTRO EN METAALNIJVERHEID&lt;/BESCHRIJVING&gt;&lt;GROEPIDENTIFIER&gt;SECTOREN&lt;/GROEPIDENTIFIER&gt;&lt;/)NAAMWAARDETUPLE&gt;</v>
      </c>
    </row>
    <row r="101" spans="2:5">
      <c r="B101" s="87" t="str">
        <f>Sectoren!G7</f>
        <v>E_PRJ_SectorOverigeIndustrie</v>
      </c>
      <c r="C101" s="87" t="str">
        <f>Sectoren!H7</f>
        <v>NEE</v>
      </c>
      <c r="D101" s="87" t="str">
        <f>Sectoren!I7</f>
        <v>string</v>
      </c>
      <c r="E101" s="87" t="str">
        <f>Sectoren!J7</f>
        <v>&lt;NAAMWAARDETUPLE&gt;&lt;NAAM&gt;E_PRJ_SECTOROVERIGEINDUSTRIE&lt;/NAAM&gt;&lt;WAARDE&gt;NEE&lt;/WAARDE&gt;&lt;TYPE&gt;STRING&lt;/TYPE&gt;&lt;BESCHRIJVING&gt;OVERIGE INDUSTRIE, ENERGIEVOORZIENING, WATERBEDRIJVEN EN AFVALBEHEER&lt;/BESCHRIJVING&gt;&lt;GROEPIDENTIFIER&gt;SECTOREN&lt;/GROEPIDENTIFIER&gt;&lt;/)NAAMWAARDETUPLE&gt;</v>
      </c>
    </row>
    <row r="102" spans="2:5">
      <c r="B102" s="87" t="str">
        <f>Sectoren!G8</f>
        <v>E_PRJ_SectorBouwnijverheid</v>
      </c>
      <c r="C102" s="87" t="str">
        <f>Sectoren!H8</f>
        <v>NEE</v>
      </c>
      <c r="D102" s="87" t="str">
        <f>Sectoren!I8</f>
        <v>string</v>
      </c>
      <c r="E102" s="87" t="str">
        <f>Sectoren!J8</f>
        <v>&lt;NAAMWAARDETUPLE&gt;&lt;NAAM&gt;E_PRJ_SECTORBOUWNIJVERHEID&lt;/NAAM&gt;&lt;WAARDE&gt;NEE&lt;/WAARDE&gt;&lt;TYPE&gt;STRING&lt;/TYPE&gt;&lt;BESCHRIJVING&gt;BOUWNIJVERHEID EN BOUWINSTALLATIE&lt;/BESCHRIJVING&gt;&lt;GROEPIDENTIFIER&gt;SECTOREN&lt;/GROEPIDENTIFIER&gt;&lt;/)NAAMWAARDETUPLE&gt;</v>
      </c>
    </row>
    <row r="103" spans="2:5">
      <c r="B103" s="87" t="str">
        <f>Sectoren!G9</f>
        <v>E_PRJ_SectorAutomobiel</v>
      </c>
      <c r="C103" s="87" t="str">
        <f>Sectoren!H9</f>
        <v>NEE</v>
      </c>
      <c r="D103" s="87" t="str">
        <f>Sectoren!I9</f>
        <v>string</v>
      </c>
      <c r="E103" s="87" t="str">
        <f>Sectoren!J9</f>
        <v>&lt;NAAMWAARDETUPLE&gt;&lt;NAAM&gt;E_PRJ_SECTORAUTOMOBIEL&lt;/NAAM&gt;&lt;WAARDE&gt;NEE&lt;/WAARDE&gt;&lt;TYPE&gt;STRING&lt;/TYPE&gt;&lt;BESCHRIJVING&gt;HANDEL IN EN REPARATIE VAN AUTO’S, MOTORFIETSEN EN AANHANGERS&lt;/BESCHRIJVING&gt;&lt;GROEPIDENTIFIER&gt;SECTOREN&lt;/GROEPIDENTIFIER&gt;&lt;/)NAAMWAARDETUPLE&gt;</v>
      </c>
    </row>
    <row r="104" spans="2:5">
      <c r="B104" s="87" t="str">
        <f>Sectoren!G10</f>
        <v>E_PRJ_SectorGroothandel</v>
      </c>
      <c r="C104" s="87" t="str">
        <f>Sectoren!H10</f>
        <v>NEE</v>
      </c>
      <c r="D104" s="87" t="str">
        <f>Sectoren!I10</f>
        <v>string</v>
      </c>
      <c r="E104" s="87" t="str">
        <f>Sectoren!J10</f>
        <v>&lt;NAAMWAARDETUPLE&gt;&lt;NAAM&gt;E_PRJ_SECTORGROOTHANDEL&lt;/NAAM&gt;&lt;WAARDE&gt;NEE&lt;/WAARDE&gt;&lt;TYPE&gt;STRING&lt;/TYPE&gt;&lt;BESCHRIJVING&gt;GROOTHANDEL EN HANDELSBEMIDDELING, EXCLUSIEF AUTO’S EN MOTORFIETSEN&lt;/BESCHRIJVING&gt;&lt;GROEPIDENTIFIER&gt;SECTOREN&lt;/GROEPIDENTIFIER&gt;&lt;/)NAAMWAARDETUPLE&gt;</v>
      </c>
    </row>
    <row r="105" spans="2:5">
      <c r="B105" s="87" t="str">
        <f>Sectoren!G11</f>
        <v>E_PRJ_SectorDetailhandel</v>
      </c>
      <c r="C105" s="87" t="str">
        <f>Sectoren!H11</f>
        <v>NEE</v>
      </c>
      <c r="D105" s="87" t="str">
        <f>Sectoren!I11</f>
        <v>string</v>
      </c>
      <c r="E105" s="87" t="str">
        <f>Sectoren!J11</f>
        <v>&lt;NAAMWAARDETUPLE&gt;&lt;NAAM&gt;E_PRJ_SECTORDETAILHANDEL&lt;/NAAM&gt;&lt;WAARDE&gt;NEE&lt;/WAARDE&gt;&lt;TYPE&gt;STRING&lt;/TYPE&gt;&lt;BESCHRIJVING&gt;DETAILHANDEL, NIET IN AUTO’S EN MOTORFIETSEN &lt;/BESCHRIJVING&gt;&lt;GROEPIDENTIFIER&gt;SECTOREN&lt;/GROEPIDENTIFIER&gt;&lt;/)NAAMWAARDETUPLE&gt;</v>
      </c>
    </row>
    <row r="106" spans="2:5">
      <c r="B106" s="87" t="str">
        <f>Sectoren!G12</f>
        <v>E_PRJ_SectorVervoer</v>
      </c>
      <c r="C106" s="87" t="str">
        <f>Sectoren!H12</f>
        <v>NEE</v>
      </c>
      <c r="D106" s="87" t="str">
        <f>Sectoren!I12</f>
        <v>string</v>
      </c>
      <c r="E106" s="87" t="str">
        <f>Sectoren!J12</f>
        <v>&lt;NAAMWAARDETUPLE&gt;&lt;NAAM&gt;E_PRJ_SECTORVERVOER&lt;/NAAM&gt;&lt;WAARDE&gt;NEE&lt;/WAARDE&gt;&lt;TYPE&gt;STRING&lt;/TYPE&gt;&lt;BESCHRIJVING&gt;VERVOER EN OPSLAG&lt;/BESCHRIJVING&gt;&lt;GROEPIDENTIFIER&gt;SECTOREN&lt;/GROEPIDENTIFIER&gt;&lt;/)NAAMWAARDETUPLE&gt;</v>
      </c>
    </row>
    <row r="107" spans="2:5">
      <c r="B107" s="87" t="str">
        <f>Sectoren!G13</f>
        <v>E_PRJ_SectorHoreca</v>
      </c>
      <c r="C107" s="87" t="str">
        <f>Sectoren!H13</f>
        <v>NEE</v>
      </c>
      <c r="D107" s="87" t="str">
        <f>Sectoren!I13</f>
        <v>string</v>
      </c>
      <c r="E107" s="87" t="str">
        <f>Sectoren!J13</f>
        <v>&lt;NAAMWAARDETUPLE&gt;&lt;NAAM&gt;E_PRJ_SECTORHORECA&lt;/NAAM&gt;&lt;WAARDE&gt;NEE&lt;/WAARDE&gt;&lt;TYPE&gt;STRING&lt;/TYPE&gt;&lt;BESCHRIJVING&gt;HORECA, CATERING EN VERBLIJFSRECREATIE &lt;/BESCHRIJVING&gt;&lt;GROEPIDENTIFIER&gt;SECTOREN&lt;/GROEPIDENTIFIER&gt;&lt;/)NAAMWAARDETUPLE&gt;</v>
      </c>
    </row>
    <row r="108" spans="2:5">
      <c r="B108" s="87" t="str">
        <f>Sectoren!G14</f>
        <v>E_PRJ_SectorInfCom</v>
      </c>
      <c r="C108" s="87" t="str">
        <f>Sectoren!H14</f>
        <v>NEE</v>
      </c>
      <c r="D108" s="87" t="str">
        <f>Sectoren!I14</f>
        <v>string</v>
      </c>
      <c r="E108" s="87" t="str">
        <f>Sectoren!J14</f>
        <v>&lt;NAAMWAARDETUPLE&gt;&lt;NAAM&gt;E_PRJ_SECTORINFCOM&lt;/NAAM&gt;&lt;WAARDE&gt;NEE&lt;/WAARDE&gt;&lt;TYPE&gt;STRING&lt;/TYPE&gt;&lt;BESCHRIJVING&gt;INFORMATIE EN COMMUNICATIE&lt;/BESCHRIJVING&gt;&lt;GROEPIDENTIFIER&gt;SECTOREN&lt;/GROEPIDENTIFIER&gt;&lt;/)NAAMWAARDETUPLE&gt;</v>
      </c>
    </row>
    <row r="109" spans="2:5">
      <c r="B109" s="87" t="str">
        <f>Sectoren!G15</f>
        <v>E_PRJ_SectorFinancieel</v>
      </c>
      <c r="C109" s="87" t="str">
        <f>Sectoren!H15</f>
        <v>NEE</v>
      </c>
      <c r="D109" s="87" t="str">
        <f>Sectoren!I15</f>
        <v>string</v>
      </c>
      <c r="E109" s="87" t="str">
        <f>Sectoren!J15</f>
        <v>&lt;NAAMWAARDETUPLE&gt;&lt;NAAM&gt;E_PRJ_SECTORFINANCIEEL&lt;/NAAM&gt;&lt;WAARDE&gt;NEE&lt;/WAARDE&gt;&lt;TYPE&gt;STRING&lt;/TYPE&gt;&lt;BESCHRIJVING&gt;FINANCIËLE DIENSTVERLENING &lt;/BESCHRIJVING&gt;&lt;GROEPIDENTIFIER&gt;SECTOREN&lt;/GROEPIDENTIFIER&gt;&lt;/)NAAMWAARDETUPLE&gt;</v>
      </c>
    </row>
    <row r="110" spans="2:5">
      <c r="B110" s="87" t="str">
        <f>Sectoren!G16</f>
        <v>E_PRJ_SectorPersoneel</v>
      </c>
      <c r="C110" s="87" t="str">
        <f>Sectoren!H16</f>
        <v>NEE</v>
      </c>
      <c r="D110" s="87" t="str">
        <f>Sectoren!I16</f>
        <v>string</v>
      </c>
      <c r="E110" s="87" t="str">
        <f>Sectoren!J16</f>
        <v>&lt;NAAMWAARDETUPLE&gt;&lt;NAAM&gt;E_PRJ_SECTORPERSONEEL&lt;/NAAM&gt;&lt;WAARDE&gt;NEE&lt;/WAARDE&gt;&lt;TYPE&gt;STRING&lt;/TYPE&gt;&lt;BESCHRIJVING&gt;ARBEIDSBEMIDDELING, UITZENDBUREAUS EN PERSONEELSBEHEER&lt;/BESCHRIJVING&gt;&lt;GROEPIDENTIFIER&gt;SECTOREN&lt;/GROEPIDENTIFIER&gt;&lt;/)NAAMWAARDETUPLE&gt;</v>
      </c>
    </row>
    <row r="111" spans="2:5">
      <c r="B111" s="87" t="str">
        <f>Sectoren!G17</f>
        <v>E_PRJ_SectorSchoonmaak</v>
      </c>
      <c r="C111" s="87" t="str">
        <f>Sectoren!H17</f>
        <v>NEE</v>
      </c>
      <c r="D111" s="87" t="str">
        <f>Sectoren!I17</f>
        <v>string</v>
      </c>
      <c r="E111" s="87" t="str">
        <f>Sectoren!J17</f>
        <v>&lt;NAAMWAARDETUPLE&gt;&lt;NAAM&gt;E_PRJ_SECTORSCHOONMAAK&lt;/NAAM&gt;&lt;WAARDE&gt;NEE&lt;/WAARDE&gt;&lt;TYPE&gt;STRING&lt;/TYPE&gt;&lt;BESCHRIJVING&gt;FACILITY MANAGEMENT, REINIGING EN LANDSCHAPSVERZORGING&lt;/BESCHRIJVING&gt;&lt;GROEPIDENTIFIER&gt;SECTOREN&lt;/GROEPIDENTIFIER&gt;&lt;/)NAAMWAARDETUPLE&gt;</v>
      </c>
    </row>
    <row r="112" spans="2:5">
      <c r="B112" s="87" t="str">
        <f>Sectoren!G18</f>
        <v>E_PRJ_SectorOverigeVerhuur</v>
      </c>
      <c r="C112" s="87" t="str">
        <f>Sectoren!H18</f>
        <v>NEE</v>
      </c>
      <c r="D112" s="87" t="str">
        <f>Sectoren!I18</f>
        <v>string</v>
      </c>
      <c r="E112" s="87" t="str">
        <f>Sectoren!J18</f>
        <v>&lt;NAAMWAARDETUPLE&gt;&lt;NAAM&gt;E_PRJ_SECTOROVERIGEVERHUUR&lt;/NAAM&gt;&lt;WAARDE&gt;NEE&lt;/WAARDE&gt;&lt;TYPE&gt;STRING&lt;/TYPE&gt;&lt;BESCHRIJVING&gt;OVERIG VERHUUR EN OVERIGE ZAKELIJKE DIENSTEN&lt;/BESCHRIJVING&gt;&lt;GROEPIDENTIFIER&gt;SECTOREN&lt;/GROEPIDENTIFIER&gt;&lt;/)NAAMWAARDETUPLE&gt;</v>
      </c>
    </row>
    <row r="113" spans="1:5">
      <c r="B113" s="87" t="str">
        <f>Sectoren!G19</f>
        <v>E_PRJ_SectorOverheid</v>
      </c>
      <c r="C113" s="87" t="str">
        <f>Sectoren!H19</f>
        <v>NEE</v>
      </c>
      <c r="D113" s="87" t="str">
        <f>Sectoren!I19</f>
        <v>string</v>
      </c>
      <c r="E113" s="87" t="str">
        <f>Sectoren!J19</f>
        <v>&lt;NAAMWAARDETUPLE&gt;&lt;NAAM&gt;E_PRJ_SECTOROVERHEID&lt;/NAAM&gt;&lt;WAARDE&gt;NEE&lt;/WAARDE&gt;&lt;TYPE&gt;STRING&lt;/TYPE&gt;&lt;BESCHRIJVING&gt;OPENBAAR BESTUUR, OVERHEIDSDIENSTEN EN VERPLICHTE SOCIALE VERZEKERINGEN&lt;/BESCHRIJVING&gt;&lt;GROEPIDENTIFIER&gt;SECTOREN&lt;/GROEPIDENTIFIER&gt;&lt;/)NAAMWAARDETUPLE&gt;</v>
      </c>
    </row>
    <row r="114" spans="1:5">
      <c r="B114" s="87" t="str">
        <f>Sectoren!G20</f>
        <v>E_PRJ_SectorOnderwijs</v>
      </c>
      <c r="C114" s="87" t="str">
        <f>Sectoren!H20</f>
        <v>NEE</v>
      </c>
      <c r="D114" s="87" t="str">
        <f>Sectoren!I20</f>
        <v>string</v>
      </c>
      <c r="E114" s="87" t="str">
        <f>Sectoren!J20</f>
        <v>&lt;NAAMWAARDETUPLE&gt;&lt;NAAM&gt;E_PRJ_SECTORONDERWIJS&lt;/NAAM&gt;&lt;WAARDE&gt;NEE&lt;/WAARDE&gt;&lt;TYPE&gt;STRING&lt;/TYPE&gt;&lt;BESCHRIJVING&gt;ONDERWIJS&lt;/BESCHRIJVING&gt;&lt;GROEPIDENTIFIER&gt;SECTOREN&lt;/GROEPIDENTIFIER&gt;&lt;/)NAAMWAARDETUPLE&gt;</v>
      </c>
    </row>
    <row r="115" spans="1:5">
      <c r="B115" s="87" t="str">
        <f>Sectoren!G21</f>
        <v>E_PRJ_SectorZorg</v>
      </c>
      <c r="C115" s="87" t="str">
        <f>Sectoren!H21</f>
        <v>NEE</v>
      </c>
      <c r="D115" s="87" t="str">
        <f>Sectoren!I21</f>
        <v>string</v>
      </c>
      <c r="E115" s="87" t="str">
        <f>Sectoren!J21</f>
        <v>&lt;NAAMWAARDETUPLE&gt;&lt;NAAM&gt;E_PRJ_SECTORZORG&lt;/NAAM&gt;&lt;WAARDE&gt;NEE&lt;/WAARDE&gt;&lt;TYPE&gt;STRING&lt;/TYPE&gt;&lt;BESCHRIJVING&gt;ZORG&lt;/BESCHRIJVING&gt;&lt;GROEPIDENTIFIER&gt;SECTOREN&lt;/GROEPIDENTIFIER&gt;&lt;/)NAAMWAARDETUPLE&gt;</v>
      </c>
    </row>
    <row r="116" spans="1:5">
      <c r="B116" s="87" t="str">
        <f>Sectoren!G22</f>
        <v>E_PRJ_SectorWelzijn</v>
      </c>
      <c r="C116" s="87" t="str">
        <f>Sectoren!H22</f>
        <v>NEE</v>
      </c>
      <c r="D116" s="87" t="str">
        <f>Sectoren!I22</f>
        <v>string</v>
      </c>
      <c r="E116" s="87" t="str">
        <f>Sectoren!J22</f>
        <v>&lt;NAAMWAARDETUPLE&gt;&lt;NAAM&gt;E_PRJ_SECTORWELZIJN&lt;/NAAM&gt;&lt;WAARDE&gt;NEE&lt;/WAARDE&gt;&lt;TYPE&gt;STRING&lt;/TYPE&gt;&lt;BESCHRIJVING&gt;WELZIJN&lt;/BESCHRIJVING&gt;&lt;GROEPIDENTIFIER&gt;SECTOREN&lt;/GROEPIDENTIFIER&gt;&lt;/)NAAMWAARDETUPLE&gt;</v>
      </c>
    </row>
    <row r="117" spans="1:5">
      <c r="B117" s="87" t="str">
        <f>Sectoren!G23</f>
        <v>E_PRJ_SectorCultuur</v>
      </c>
      <c r="C117" s="87" t="str">
        <f>Sectoren!H23</f>
        <v>NEE</v>
      </c>
      <c r="D117" s="87" t="str">
        <f>Sectoren!I23</f>
        <v>string</v>
      </c>
      <c r="E117" s="87" t="str">
        <f>Sectoren!J23</f>
        <v>&lt;NAAMWAARDETUPLE&gt;&lt;NAAM&gt;E_PRJ_SECTORCULTUUR&lt;/NAAM&gt;&lt;WAARDE&gt;NEE&lt;/WAARDE&gt;&lt;TYPE&gt;STRING&lt;/TYPE&gt;&lt;BESCHRIJVING&gt;CULTUUR, SPORT EN RECREATIE&lt;/BESCHRIJVING&gt;&lt;GROEPIDENTIFIER&gt;SECTOREN&lt;/GROEPIDENTIFIER&gt;&lt;/)NAAMWAARDETUPLE&gt;</v>
      </c>
    </row>
    <row r="118" spans="1:5">
      <c r="B118" s="87" t="str">
        <f>Sectoren!G24</f>
        <v>E_PRJ_SectorOverigeDiensten</v>
      </c>
      <c r="C118" s="87" t="str">
        <f>Sectoren!H24</f>
        <v>NEE</v>
      </c>
      <c r="D118" s="87" t="str">
        <f>Sectoren!I24</f>
        <v>string</v>
      </c>
      <c r="E118" s="87" t="str">
        <f>Sectoren!J24</f>
        <v>&lt;NAAMWAARDETUPLE&gt;&lt;NAAM&gt;E_PRJ_SECTOROVERIGEDIENSTEN&lt;/NAAM&gt;&lt;WAARDE&gt;NEE&lt;/WAARDE&gt;&lt;TYPE&gt;STRING&lt;/TYPE&gt;&lt;BESCHRIJVING&gt;OVERIGE DIENSTVERLENING, HUISHOUDENS EN EXTRATERRITORIALE ORGANISATIES&lt;/BESCHRIJVING&gt;&lt;GROEPIDENTIFIER&gt;SECTOREN&lt;/GROEPIDENTIFIER&gt;&lt;/)NAAMWAARDETUPLE&gt;</v>
      </c>
    </row>
    <row r="119" spans="1:5">
      <c r="B119" s="87" t="str">
        <f>'Regio''s'!G3</f>
        <v>E_PRJ_RegioAlles</v>
      </c>
      <c r="C119" s="87" t="str">
        <f>'Regio''s'!H3</f>
        <v>NEE</v>
      </c>
      <c r="D119" s="87" t="str">
        <f>'Regio''s'!I3</f>
        <v>string</v>
      </c>
      <c r="E119" s="87" t="str">
        <f>'Regio''s'!J3</f>
        <v>&lt;NAAMWAARDETUPLE&gt;&lt;NAAM&gt;E_PRJ_REGIOALLES&lt;/NAAM&gt;&lt;WAARDE&gt;NEE&lt;/WAARDE&gt;&lt;TYPE&gt;STRING&lt;/TYPE&gt;&lt;BESCHRIJVING&gt;ALLE REGIO'S&lt;/BESCHRIJVING&gt;&lt;GROEPIDENTIFIER&gt;REGIOS&lt;/GROEPIDENTIFIER&gt;&lt;/)NAAMWAARDETUPLE&gt;</v>
      </c>
    </row>
    <row r="120" spans="1:5">
      <c r="B120" s="87" t="str">
        <f>'Regio''s'!G4</f>
        <v>E_PRJ_RegioAchterhoek</v>
      </c>
      <c r="C120" s="87" t="str">
        <f>'Regio''s'!H4</f>
        <v>NEE</v>
      </c>
      <c r="D120" s="87" t="str">
        <f>'Regio''s'!I4</f>
        <v>string</v>
      </c>
      <c r="E120" s="87" t="str">
        <f>'Regio''s'!J4</f>
        <v>&lt;NAAMWAARDETUPLE&gt;&lt;NAAM&gt;E_PRJ_REGIOACHTERHOEK&lt;/NAAM&gt;&lt;WAARDE&gt;NEE&lt;/WAARDE&gt;&lt;TYPE&gt;STRING&lt;/TYPE&gt;&lt;BESCHRIJVING&gt;ACHTERHOEK&lt;/BESCHRIJVING&gt;&lt;GROEPIDENTIFIER&gt;REGIOS&lt;/GROEPIDENTIFIER&gt;&lt;/)NAAMWAARDETUPLE&gt;</v>
      </c>
    </row>
    <row r="121" spans="1:5">
      <c r="B121" s="87" t="str">
        <f>'Regio''s'!G5</f>
        <v>E_PRJ_RegioDrechtsteden</v>
      </c>
      <c r="C121" s="87" t="str">
        <f>'Regio''s'!H5</f>
        <v>NEE</v>
      </c>
      <c r="D121" s="87" t="str">
        <f>'Regio''s'!I5</f>
        <v>string</v>
      </c>
      <c r="E121" s="87" t="str">
        <f>'Regio''s'!J5</f>
        <v>&lt;NAAMWAARDETUPLE&gt;&lt;NAAM&gt;E_PRJ_REGIODRECHTSTEDEN&lt;/NAAM&gt;&lt;WAARDE&gt;NEE&lt;/WAARDE&gt;&lt;TYPE&gt;STRING&lt;/TYPE&gt;&lt;BESCHRIJVING&gt;DRECHTSTEDEN&lt;/BESCHRIJVING&gt;&lt;GROEPIDENTIFIER&gt;REGIOS&lt;/GROEPIDENTIFIER&gt;&lt;/)NAAMWAARDETUPLE&gt;</v>
      </c>
    </row>
    <row r="122" spans="1:5">
      <c r="B122" s="87" t="str">
        <f>'Regio''s'!G6</f>
        <v>E_PRJ_RegioDrenthe</v>
      </c>
      <c r="C122" s="87" t="str">
        <f>'Regio''s'!H6</f>
        <v>NEE</v>
      </c>
      <c r="D122" s="87" t="str">
        <f>'Regio''s'!I6</f>
        <v>string</v>
      </c>
      <c r="E122" s="87" t="str">
        <f>'Regio''s'!J6</f>
        <v>&lt;NAAMWAARDETUPLE&gt;&lt;NAAM&gt;E_PRJ_REGIODRENTHE&lt;/NAAM&gt;&lt;WAARDE&gt;NEE&lt;/WAARDE&gt;&lt;TYPE&gt;STRING&lt;/TYPE&gt;&lt;BESCHRIJVING&gt;DRENTHE&lt;/BESCHRIJVING&gt;&lt;GROEPIDENTIFIER&gt;REGIOS&lt;/GROEPIDENTIFIER&gt;&lt;/)NAAMWAARDETUPLE&gt;</v>
      </c>
    </row>
    <row r="123" spans="1:5">
      <c r="B123" s="87" t="str">
        <f>'Regio''s'!G7</f>
        <v>E_PRJ_RegioFlevoland</v>
      </c>
      <c r="C123" s="87" t="str">
        <f>'Regio''s'!H7</f>
        <v>NEE</v>
      </c>
      <c r="D123" s="87" t="str">
        <f>'Regio''s'!I7</f>
        <v>string</v>
      </c>
      <c r="E123" s="87" t="str">
        <f>'Regio''s'!J7</f>
        <v>&lt;NAAMWAARDETUPLE&gt;&lt;NAAM&gt;E_PRJ_REGIOFLEVOLAND&lt;/NAAM&gt;&lt;WAARDE&gt;NEE&lt;/WAARDE&gt;&lt;TYPE&gt;STRING&lt;/TYPE&gt;&lt;BESCHRIJVING&gt;FLEVOLAND&lt;/BESCHRIJVING&gt;&lt;GROEPIDENTIFIER&gt;REGIOS&lt;/GROEPIDENTIFIER&gt;&lt;/)NAAMWAARDETUPLE&gt;</v>
      </c>
    </row>
    <row r="124" spans="1:5">
      <c r="B124" s="87" t="str">
        <f>'Regio''s'!G8</f>
        <v>E_PRJ_RegioFoodValley</v>
      </c>
      <c r="C124" s="87" t="str">
        <f>'Regio''s'!H8</f>
        <v>NEE</v>
      </c>
      <c r="D124" s="87" t="str">
        <f>'Regio''s'!I8</f>
        <v>string</v>
      </c>
      <c r="E124" s="87" t="str">
        <f>'Regio''s'!J8</f>
        <v>&lt;NAAMWAARDETUPLE&gt;&lt;NAAM&gt;E_PRJ_REGIOFOODVALLEY&lt;/NAAM&gt;&lt;WAARDE&gt;NEE&lt;/WAARDE&gt;&lt;TYPE&gt;STRING&lt;/TYPE&gt;&lt;BESCHRIJVING&gt;FOOD VALLEY&lt;/BESCHRIJVING&gt;&lt;GROEPIDENTIFIER&gt;REGIOS&lt;/GROEPIDENTIFIER&gt;&lt;/)NAAMWAARDETUPLE&gt;</v>
      </c>
    </row>
    <row r="125" spans="1:5">
      <c r="A125" s="117"/>
      <c r="B125" s="87" t="str">
        <f>'Regio''s'!G9</f>
        <v>E_PRJ_RegioFriesland</v>
      </c>
      <c r="C125" s="87" t="str">
        <f>'Regio''s'!H9</f>
        <v>NEE</v>
      </c>
      <c r="D125" s="87" t="str">
        <f>'Regio''s'!I9</f>
        <v>string</v>
      </c>
      <c r="E125" s="87" t="str">
        <f>'Regio''s'!J9</f>
        <v>&lt;NAAMWAARDETUPLE&gt;&lt;NAAM&gt;E_PRJ_REGIOFRIESLAND&lt;/NAAM&gt;&lt;WAARDE&gt;NEE&lt;/WAARDE&gt;&lt;TYPE&gt;STRING&lt;/TYPE&gt;&lt;BESCHRIJVING&gt;FRIESLAND&lt;/BESCHRIJVING&gt;&lt;GROEPIDENTIFIER&gt;REGIOS&lt;/GROEPIDENTIFIER&gt;&lt;/)NAAMWAARDETUPLE&gt;</v>
      </c>
    </row>
    <row r="126" spans="1:5">
      <c r="B126" s="87" t="str">
        <f>'Regio''s'!G10</f>
        <v>E_PRJ_RegioGooi</v>
      </c>
      <c r="C126" s="87" t="str">
        <f>'Regio''s'!H10</f>
        <v>NEE</v>
      </c>
      <c r="D126" s="87" t="str">
        <f>'Regio''s'!I10</f>
        <v>string</v>
      </c>
      <c r="E126" s="87" t="str">
        <f>'Regio''s'!J10</f>
        <v>&lt;NAAMWAARDETUPLE&gt;&lt;NAAM&gt;E_PRJ_REGIOGOOI&lt;/NAAM&gt;&lt;WAARDE&gt;NEE&lt;/WAARDE&gt;&lt;TYPE&gt;STRING&lt;/TYPE&gt;&lt;BESCHRIJVING&gt;GOOI- EN VECHTSTREEK&lt;/BESCHRIJVING&gt;&lt;GROEPIDENTIFIER&gt;REGIOS&lt;/GROEPIDENTIFIER&gt;&lt;/)NAAMWAARDETUPLE&gt;</v>
      </c>
    </row>
    <row r="127" spans="1:5">
      <c r="B127" s="87" t="str">
        <f>'Regio''s'!G11</f>
        <v>E_PRJ_RegioGorinchem</v>
      </c>
      <c r="C127" s="87" t="str">
        <f>'Regio''s'!H11</f>
        <v>NEE</v>
      </c>
      <c r="D127" s="87" t="str">
        <f>'Regio''s'!I11</f>
        <v>string</v>
      </c>
      <c r="E127" s="87" t="str">
        <f>'Regio''s'!J11</f>
        <v>&lt;NAAMWAARDETUPLE&gt;&lt;NAAM&gt;E_PRJ_REGIOGORINCHEM&lt;/NAAM&gt;&lt;WAARDE&gt;NEE&lt;/WAARDE&gt;&lt;TYPE&gt;STRING&lt;/TYPE&gt;&lt;BESCHRIJVING&gt;GORINCHEM&lt;/BESCHRIJVING&gt;&lt;GROEPIDENTIFIER&gt;REGIOS&lt;/GROEPIDENTIFIER&gt;&lt;/)NAAMWAARDETUPLE&gt;</v>
      </c>
    </row>
    <row r="128" spans="1:5">
      <c r="B128" s="87" t="str">
        <f>'Regio''s'!G12</f>
        <v>E_PRJ_RegioGoningen</v>
      </c>
      <c r="C128" s="87" t="str">
        <f>'Regio''s'!H12</f>
        <v>NEE</v>
      </c>
      <c r="D128" s="87" t="str">
        <f>'Regio''s'!I12</f>
        <v>string</v>
      </c>
      <c r="E128" s="87" t="str">
        <f>'Regio''s'!J12</f>
        <v>&lt;NAAMWAARDETUPLE&gt;&lt;NAAM&gt;E_PRJ_REGIOGONINGEN&lt;/NAAM&gt;&lt;WAARDE&gt;NEE&lt;/WAARDE&gt;&lt;TYPE&gt;STRING&lt;/TYPE&gt;&lt;BESCHRIJVING&gt;GRONINGEN&lt;/BESCHRIJVING&gt;&lt;GROEPIDENTIFIER&gt;REGIOS&lt;/GROEPIDENTIFIER&gt;&lt;/)NAAMWAARDETUPLE&gt;</v>
      </c>
    </row>
    <row r="129" spans="2:5">
      <c r="B129" s="87" t="str">
        <f>'Regio''s'!G13</f>
        <v>E_PRJ_RegioAmsterdam</v>
      </c>
      <c r="C129" s="87" t="str">
        <f>'Regio''s'!H13</f>
        <v>NEE</v>
      </c>
      <c r="D129" s="87" t="str">
        <f>'Regio''s'!I13</f>
        <v>string</v>
      </c>
      <c r="E129" s="87" t="str">
        <f>'Regio''s'!J13</f>
        <v>&lt;NAAMWAARDETUPLE&gt;&lt;NAAM&gt;E_PRJ_REGIOAMSTERDAM&lt;/NAAM&gt;&lt;WAARDE&gt;NEE&lt;/WAARDE&gt;&lt;TYPE&gt;STRING&lt;/TYPE&gt;&lt;BESCHRIJVING&gt;GROOT-AMSTERDAM&lt;/BESCHRIJVING&gt;&lt;GROEPIDENTIFIER&gt;REGIOS&lt;/GROEPIDENTIFIER&gt;&lt;/)NAAMWAARDETUPLE&gt;</v>
      </c>
    </row>
    <row r="130" spans="2:5">
      <c r="B130" s="87" t="str">
        <f>'Regio''s'!G14</f>
        <v>E_PRJ_RegioHaaglanden</v>
      </c>
      <c r="C130" s="87" t="str">
        <f>'Regio''s'!H14</f>
        <v>NEE</v>
      </c>
      <c r="D130" s="87" t="str">
        <f>'Regio''s'!I14</f>
        <v>string</v>
      </c>
      <c r="E130" s="87" t="str">
        <f>'Regio''s'!J14</f>
        <v>&lt;NAAMWAARDETUPLE&gt;&lt;NAAM&gt;E_PRJ_REGIOHAAGLANDEN&lt;/NAAM&gt;&lt;WAARDE&gt;NEE&lt;/WAARDE&gt;&lt;TYPE&gt;STRING&lt;/TYPE&gt;&lt;BESCHRIJVING&gt;HAAGLANDEN&lt;/BESCHRIJVING&gt;&lt;GROEPIDENTIFIER&gt;REGIOS&lt;/GROEPIDENTIFIER&gt;&lt;/)NAAMWAARDETUPLE&gt;</v>
      </c>
    </row>
    <row r="131" spans="2:5">
      <c r="B131" s="87" t="str">
        <f>'Regio''s'!G15</f>
        <v>E_PRJ_RegioHelmond</v>
      </c>
      <c r="C131" s="87" t="str">
        <f>'Regio''s'!H15</f>
        <v>NEE</v>
      </c>
      <c r="D131" s="87" t="str">
        <f>'Regio''s'!I15</f>
        <v>string</v>
      </c>
      <c r="E131" s="87" t="str">
        <f>'Regio''s'!J15</f>
        <v>&lt;NAAMWAARDETUPLE&gt;&lt;NAAM&gt;E_PRJ_REGIOHELMOND&lt;/NAAM&gt;&lt;WAARDE&gt;NEE&lt;/WAARDE&gt;&lt;TYPE&gt;STRING&lt;/TYPE&gt;&lt;BESCHRIJVING&gt;HELMOND-DE PEEL&lt;/BESCHRIJVING&gt;&lt;GROEPIDENTIFIER&gt;REGIOS&lt;/GROEPIDENTIFIER&gt;&lt;/)NAAMWAARDETUPLE&gt;</v>
      </c>
    </row>
    <row r="132" spans="2:5">
      <c r="B132" s="87" t="str">
        <f>'Regio''s'!G16</f>
        <v>E_PRJ_RegioRijnland</v>
      </c>
      <c r="C132" s="87" t="str">
        <f>'Regio''s'!H16</f>
        <v>NEE</v>
      </c>
      <c r="D132" s="87" t="str">
        <f>'Regio''s'!I16</f>
        <v>string</v>
      </c>
      <c r="E132" s="87" t="str">
        <f>'Regio''s'!J16</f>
        <v>&lt;NAAMWAARDETUPLE&gt;&lt;NAAM&gt;E_PRJ_REGIORIJNLAND&lt;/NAAM&gt;&lt;WAARDE&gt;NEE&lt;/WAARDE&gt;&lt;TYPE&gt;STRING&lt;/TYPE&gt;&lt;BESCHRIJVING&gt;HOLLAND RIJNLAND&lt;/BESCHRIJVING&gt;&lt;GROEPIDENTIFIER&gt;REGIOS&lt;/GROEPIDENTIFIER&gt;&lt;/)NAAMWAARDETUPLE&gt;</v>
      </c>
    </row>
    <row r="133" spans="2:5">
      <c r="B133" s="87" t="str">
        <f>'Regio''s'!G17</f>
        <v>E_PRJ_RegioIjsselvechtstreek</v>
      </c>
      <c r="C133" s="87" t="str">
        <f>'Regio''s'!H17</f>
        <v>NEE</v>
      </c>
      <c r="D133" s="87" t="str">
        <f>'Regio''s'!I17</f>
        <v>string</v>
      </c>
      <c r="E133" s="87" t="str">
        <f>'Regio''s'!J17</f>
        <v>&lt;NAAMWAARDETUPLE&gt;&lt;NAAM&gt;E_PRJ_REGIOIJSSELVECHTSTREEK&lt;/NAAM&gt;&lt;WAARDE&gt;NEE&lt;/WAARDE&gt;&lt;TYPE&gt;STRING&lt;/TYPE&gt;&lt;BESCHRIJVING&gt;IJSSELVECHTSTREEK&lt;/BESCHRIJVING&gt;&lt;GROEPIDENTIFIER&gt;REGIOS&lt;/GROEPIDENTIFIER&gt;&lt;/)NAAMWAARDETUPLE&gt;</v>
      </c>
    </row>
    <row r="134" spans="2:5">
      <c r="B134" s="87" t="str">
        <f>'Regio''s'!G18</f>
        <v>E_PRJ_RegioMiddenBrabant</v>
      </c>
      <c r="C134" s="87" t="str">
        <f>'Regio''s'!H18</f>
        <v>NEE</v>
      </c>
      <c r="D134" s="87" t="str">
        <f>'Regio''s'!I18</f>
        <v>string</v>
      </c>
      <c r="E134" s="87" t="str">
        <f>'Regio''s'!J18</f>
        <v>&lt;NAAMWAARDETUPLE&gt;&lt;NAAM&gt;E_PRJ_REGIOMIDDENBRABANT&lt;/NAAM&gt;&lt;WAARDE&gt;NEE&lt;/WAARDE&gt;&lt;TYPE&gt;STRING&lt;/TYPE&gt;&lt;BESCHRIJVING&gt;MIDDEN-BRABANT&lt;/BESCHRIJVING&gt;&lt;GROEPIDENTIFIER&gt;REGIOS&lt;/GROEPIDENTIFIER&gt;&lt;/)NAAMWAARDETUPLE&gt;</v>
      </c>
    </row>
    <row r="135" spans="2:5">
      <c r="B135" s="87" t="str">
        <f>'Regio''s'!G19</f>
        <v>E_PRJ_RegioMiddenGelderland</v>
      </c>
      <c r="C135" s="87" t="str">
        <f>'Regio''s'!H19</f>
        <v>NEE</v>
      </c>
      <c r="D135" s="87" t="str">
        <f>'Regio''s'!I19</f>
        <v>string</v>
      </c>
      <c r="E135" s="87" t="str">
        <f>'Regio''s'!J19</f>
        <v>&lt;NAAMWAARDETUPLE&gt;&lt;NAAM&gt;E_PRJ_REGIOMIDDENGELDERLAND&lt;/NAAM&gt;&lt;WAARDE&gt;NEE&lt;/WAARDE&gt;&lt;TYPE&gt;STRING&lt;/TYPE&gt;&lt;BESCHRIJVING&gt;MIDDEN-GELDERLAND&lt;/BESCHRIJVING&gt;&lt;GROEPIDENTIFIER&gt;REGIOS&lt;/GROEPIDENTIFIER&gt;&lt;/)NAAMWAARDETUPLE&gt;</v>
      </c>
    </row>
    <row r="136" spans="2:5">
      <c r="B136" s="87" t="str">
        <f>'Regio''s'!G20</f>
        <v>E_PRJ_RegioMiddenHolland</v>
      </c>
      <c r="C136" s="87" t="str">
        <f>'Regio''s'!H20</f>
        <v>NEE</v>
      </c>
      <c r="D136" s="87" t="str">
        <f>'Regio''s'!I20</f>
        <v>string</v>
      </c>
      <c r="E136" s="87" t="str">
        <f>'Regio''s'!J20</f>
        <v>&lt;NAAMWAARDETUPLE&gt;&lt;NAAM&gt;E_PRJ_REGIOMIDDENHOLLAND&lt;/NAAM&gt;&lt;WAARDE&gt;NEE&lt;/WAARDE&gt;&lt;TYPE&gt;STRING&lt;/TYPE&gt;&lt;BESCHRIJVING&gt;MIDDEN-HOLLAND&lt;/BESCHRIJVING&gt;&lt;GROEPIDENTIFIER&gt;REGIOS&lt;/GROEPIDENTIFIER&gt;&lt;/)NAAMWAARDETUPLE&gt;</v>
      </c>
    </row>
    <row r="137" spans="2:5">
      <c r="B137" s="87" t="str">
        <f>'Regio''s'!G21</f>
        <v>E_PRJ_RegioMiddenLimburg</v>
      </c>
      <c r="C137" s="87" t="str">
        <f>'Regio''s'!H21</f>
        <v>NEE</v>
      </c>
      <c r="D137" s="87" t="str">
        <f>'Regio''s'!I21</f>
        <v>string</v>
      </c>
      <c r="E137" s="87" t="str">
        <f>'Regio''s'!J21</f>
        <v>&lt;NAAMWAARDETUPLE&gt;&lt;NAAM&gt;E_PRJ_REGIOMIDDENLIMBURG&lt;/NAAM&gt;&lt;WAARDE&gt;NEE&lt;/WAARDE&gt;&lt;TYPE&gt;STRING&lt;/TYPE&gt;&lt;BESCHRIJVING&gt;MIDDEN-LIMBURG&lt;/BESCHRIJVING&gt;&lt;GROEPIDENTIFIER&gt;REGIOS&lt;/GROEPIDENTIFIER&gt;&lt;/)NAAMWAARDETUPLE&gt;</v>
      </c>
    </row>
    <row r="138" spans="2:5">
      <c r="B138" s="87" t="str">
        <f>'Regio''s'!G22</f>
        <v>E_PRJ_RegioMiddenUtrecht</v>
      </c>
      <c r="C138" s="87" t="str">
        <f>'Regio''s'!H22</f>
        <v>NEE</v>
      </c>
      <c r="D138" s="87" t="str">
        <f>'Regio''s'!I22</f>
        <v>string</v>
      </c>
      <c r="E138" s="87" t="str">
        <f>'Regio''s'!J22</f>
        <v>&lt;NAAMWAARDETUPLE&gt;&lt;NAAM&gt;E_PRJ_REGIOMIDDENUTRECHT&lt;/NAAM&gt;&lt;WAARDE&gt;NEE&lt;/WAARDE&gt;&lt;TYPE&gt;STRING&lt;/TYPE&gt;&lt;BESCHRIJVING&gt;MIDDEN-UTRECHT&lt;/BESCHRIJVING&gt;&lt;GROEPIDENTIFIER&gt;REGIOS&lt;/GROEPIDENTIFIER&gt;&lt;/)NAAMWAARDETUPLE&gt;</v>
      </c>
    </row>
    <row r="139" spans="2:5">
      <c r="B139" s="87" t="str">
        <f>'Regio''s'!G23</f>
        <v>E_PRJ_RegioNoordHollandNoord</v>
      </c>
      <c r="C139" s="87" t="str">
        <f>'Regio''s'!H23</f>
        <v>NEE</v>
      </c>
      <c r="D139" s="87" t="str">
        <f>'Regio''s'!I23</f>
        <v>string</v>
      </c>
      <c r="E139" s="87" t="str">
        <f>'Regio''s'!J23</f>
        <v>&lt;NAAMWAARDETUPLE&gt;&lt;NAAM&gt;E_PRJ_REGIONOORDHOLLANDNOORD&lt;/NAAM&gt;&lt;WAARDE&gt;NEE&lt;/WAARDE&gt;&lt;TYPE&gt;STRING&lt;/TYPE&gt;&lt;BESCHRIJVING&gt;NOORD-HOLLAND NOORD&lt;/BESCHRIJVING&gt;&lt;GROEPIDENTIFIER&gt;REGIOS&lt;/GROEPIDENTIFIER&gt;&lt;/)NAAMWAARDETUPLE&gt;</v>
      </c>
    </row>
    <row r="140" spans="2:5">
      <c r="B140" s="87" t="str">
        <f>'Regio''s'!G24</f>
        <v>E_PRJ_RegioNoordLimburg</v>
      </c>
      <c r="C140" s="87" t="str">
        <f>'Regio''s'!H24</f>
        <v>NEE</v>
      </c>
      <c r="D140" s="87" t="str">
        <f>'Regio''s'!I24</f>
        <v>string</v>
      </c>
      <c r="E140" s="87" t="str">
        <f>'Regio''s'!J24</f>
        <v>&lt;NAAMWAARDETUPLE&gt;&lt;NAAM&gt;E_PRJ_REGIONOORDLIMBURG&lt;/NAAM&gt;&lt;WAARDE&gt;NEE&lt;/WAARDE&gt;&lt;TYPE&gt;STRING&lt;/TYPE&gt;&lt;BESCHRIJVING&gt;NOORD-LIMBURG&lt;/BESCHRIJVING&gt;&lt;GROEPIDENTIFIER&gt;REGIOS&lt;/GROEPIDENTIFIER&gt;&lt;/)NAAMWAARDETUPLE&gt;</v>
      </c>
    </row>
    <row r="141" spans="2:5">
      <c r="B141" s="87" t="str">
        <f>'Regio''s'!G25</f>
        <v>E_PRJ_RegioNoordoostBrabant</v>
      </c>
      <c r="C141" s="87" t="str">
        <f>'Regio''s'!H25</f>
        <v>NEE</v>
      </c>
      <c r="D141" s="87" t="str">
        <f>'Regio''s'!I25</f>
        <v>string</v>
      </c>
      <c r="E141" s="87" t="str">
        <f>'Regio''s'!J25</f>
        <v>&lt;NAAMWAARDETUPLE&gt;&lt;NAAM&gt;E_PRJ_REGIONOORDOOSTBRABANT&lt;/NAAM&gt;&lt;WAARDE&gt;NEE&lt;/WAARDE&gt;&lt;TYPE&gt;STRING&lt;/TYPE&gt;&lt;BESCHRIJVING&gt;NOORDOOST-BRABANT&lt;/BESCHRIJVING&gt;&lt;GROEPIDENTIFIER&gt;REGIOS&lt;/GROEPIDENTIFIER&gt;&lt;/)NAAMWAARDETUPLE&gt;</v>
      </c>
    </row>
    <row r="142" spans="2:5">
      <c r="B142" s="87" t="str">
        <f>'Regio''s'!G26</f>
        <v>E_PRJ_RegioOostUtrecht</v>
      </c>
      <c r="C142" s="87" t="str">
        <f>'Regio''s'!H26</f>
        <v>NEE</v>
      </c>
      <c r="D142" s="87" t="str">
        <f>'Regio''s'!I26</f>
        <v>string</v>
      </c>
      <c r="E142" s="87" t="str">
        <f>'Regio''s'!J26</f>
        <v>&lt;NAAMWAARDETUPLE&gt;&lt;NAAM&gt;E_PRJ_REGIOOOSTUTRECHT&lt;/NAAM&gt;&lt;WAARDE&gt;NEE&lt;/WAARDE&gt;&lt;TYPE&gt;STRING&lt;/TYPE&gt;&lt;BESCHRIJVING&gt;OOST-UTRECHT&lt;/BESCHRIJVING&gt;&lt;GROEPIDENTIFIER&gt;REGIOS&lt;/GROEPIDENTIFIER&gt;&lt;/)NAAMWAARDETUPLE&gt;</v>
      </c>
    </row>
    <row r="143" spans="2:5">
      <c r="B143" s="87" t="str">
        <f>'Regio''s'!G27</f>
        <v>E_PRJ_RegioRijnmond</v>
      </c>
      <c r="C143" s="87" t="str">
        <f>'Regio''s'!H27</f>
        <v>NEE</v>
      </c>
      <c r="D143" s="87" t="str">
        <f>'Regio''s'!I27</f>
        <v>string</v>
      </c>
      <c r="E143" s="87" t="str">
        <f>'Regio''s'!J27</f>
        <v>&lt;NAAMWAARDETUPLE&gt;&lt;NAAM&gt;E_PRJ_REGIORIJNMOND&lt;/NAAM&gt;&lt;WAARDE&gt;NEE&lt;/WAARDE&gt;&lt;TYPE&gt;STRING&lt;/TYPE&gt;&lt;BESCHRIJVING&gt;RIJNMOND&lt;/BESCHRIJVING&gt;&lt;GROEPIDENTIFIER&gt;REGIOS&lt;/GROEPIDENTIFIER&gt;&lt;/)NAAMWAARDETUPLE&gt;</v>
      </c>
    </row>
    <row r="144" spans="2:5">
      <c r="B144" s="87" t="str">
        <f>'Regio''s'!G28</f>
        <v>E_PRJ_RegioRivierenland</v>
      </c>
      <c r="C144" s="87" t="str">
        <f>'Regio''s'!H28</f>
        <v>NEE</v>
      </c>
      <c r="D144" s="87" t="str">
        <f>'Regio''s'!I28</f>
        <v>string</v>
      </c>
      <c r="E144" s="87" t="str">
        <f>'Regio''s'!J28</f>
        <v>&lt;NAAMWAARDETUPLE&gt;&lt;NAAM&gt;E_PRJ_REGIORIVIERENLAND&lt;/NAAM&gt;&lt;WAARDE&gt;NEE&lt;/WAARDE&gt;&lt;TYPE&gt;STRING&lt;/TYPE&gt;&lt;BESCHRIJVING&gt;RIVIERENLAND&lt;/BESCHRIJVING&gt;&lt;GROEPIDENTIFIER&gt;REGIOS&lt;/GROEPIDENTIFIER&gt;&lt;/)NAAMWAARDETUPLE&gt;</v>
      </c>
    </row>
    <row r="145" spans="2:5">
      <c r="B145" s="87" t="str">
        <f>'Regio''s'!G29</f>
        <v>E_PRJ_RegioStedendriehoek</v>
      </c>
      <c r="C145" s="87" t="str">
        <f>'Regio''s'!H29</f>
        <v>NEE</v>
      </c>
      <c r="D145" s="87" t="str">
        <f>'Regio''s'!I29</f>
        <v>string</v>
      </c>
      <c r="E145" s="87" t="str">
        <f>'Regio''s'!J29</f>
        <v>&lt;NAAMWAARDETUPLE&gt;&lt;NAAM&gt;E_PRJ_REGIOSTEDENDRIEHOEK&lt;/NAAM&gt;&lt;WAARDE&gt;NEE&lt;/WAARDE&gt;&lt;TYPE&gt;STRING&lt;/TYPE&gt;&lt;BESCHRIJVING&gt;STEDENDRIEHOEK&lt;/BESCHRIJVING&gt;&lt;GROEPIDENTIFIER&gt;REGIOS&lt;/GROEPIDENTIFIER&gt;&lt;/)NAAMWAARDETUPLE&gt;</v>
      </c>
    </row>
    <row r="146" spans="2:5">
      <c r="B146" s="87" t="str">
        <f>'Regio''s'!G30</f>
        <v>E_PRJ_RegioTwente</v>
      </c>
      <c r="C146" s="87" t="str">
        <f>'Regio''s'!H30</f>
        <v>NEE</v>
      </c>
      <c r="D146" s="87" t="str">
        <f>'Regio''s'!I30</f>
        <v>string</v>
      </c>
      <c r="E146" s="87" t="str">
        <f>'Regio''s'!J30</f>
        <v>&lt;NAAMWAARDETUPLE&gt;&lt;NAAM&gt;E_PRJ_REGIOTWENTE&lt;/NAAM&gt;&lt;WAARDE&gt;NEE&lt;/WAARDE&gt;&lt;TYPE&gt;STRING&lt;/TYPE&gt;&lt;BESCHRIJVING&gt;TWENTE&lt;/BESCHRIJVING&gt;&lt;GROEPIDENTIFIER&gt;REGIOS&lt;/GROEPIDENTIFIER&gt;&lt;/)NAAMWAARDETUPLE&gt;</v>
      </c>
    </row>
    <row r="147" spans="2:5">
      <c r="B147" s="87" t="str">
        <f>'Regio''s'!G31</f>
        <v>E_PRJ_RegioWestBrabant</v>
      </c>
      <c r="C147" s="87" t="str">
        <f>'Regio''s'!H31</f>
        <v>NEE</v>
      </c>
      <c r="D147" s="87" t="str">
        <f>'Regio''s'!I31</f>
        <v>string</v>
      </c>
      <c r="E147" s="87" t="str">
        <f>'Regio''s'!J31</f>
        <v>&lt;NAAMWAARDETUPLE&gt;&lt;NAAM&gt;E_PRJ_REGIOWESTBRABANT&lt;/NAAM&gt;&lt;WAARDE&gt;NEE&lt;/WAARDE&gt;&lt;TYPE&gt;STRING&lt;/TYPE&gt;&lt;BESCHRIJVING&gt;WEST-BRABANT&lt;/BESCHRIJVING&gt;&lt;GROEPIDENTIFIER&gt;REGIOS&lt;/GROEPIDENTIFIER&gt;&lt;/)NAAMWAARDETUPLE&gt;</v>
      </c>
    </row>
    <row r="148" spans="2:5">
      <c r="B148" s="87" t="str">
        <f>'Regio''s'!G32</f>
        <v>E_PRJ_RegioZaanstreek</v>
      </c>
      <c r="C148" s="87" t="str">
        <f>'Regio''s'!H32</f>
        <v>NEE</v>
      </c>
      <c r="D148" s="87" t="str">
        <f>'Regio''s'!I32</f>
        <v>string</v>
      </c>
      <c r="E148" s="87" t="str">
        <f>'Regio''s'!J32</f>
        <v>&lt;NAAMWAARDETUPLE&gt;&lt;NAAM&gt;E_PRJ_REGIOZAANSTREEK&lt;/NAAM&gt;&lt;WAARDE&gt;NEE&lt;/WAARDE&gt;&lt;TYPE&gt;STRING&lt;/TYPE&gt;&lt;BESCHRIJVING&gt;ZAANSTREEK/WATERLAND&lt;/BESCHRIJVING&gt;&lt;GROEPIDENTIFIER&gt;REGIOS&lt;/GROEPIDENTIFIER&gt;&lt;/)NAAMWAARDETUPLE&gt;</v>
      </c>
    </row>
    <row r="149" spans="2:5">
      <c r="B149" s="87" t="str">
        <f>'Regio''s'!G33</f>
        <v>E_PRJ_RegioZeeland</v>
      </c>
      <c r="C149" s="87" t="str">
        <f>'Regio''s'!H33</f>
        <v>NEE</v>
      </c>
      <c r="D149" s="87" t="str">
        <f>'Regio''s'!I33</f>
        <v>string</v>
      </c>
      <c r="E149" s="87" t="str">
        <f>'Regio''s'!J33</f>
        <v>&lt;NAAMWAARDETUPLE&gt;&lt;NAAM&gt;E_PRJ_REGIOZEELAND&lt;/NAAM&gt;&lt;WAARDE&gt;NEE&lt;/WAARDE&gt;&lt;TYPE&gt;STRING&lt;/TYPE&gt;&lt;BESCHRIJVING&gt;ZEELAND&lt;/BESCHRIJVING&gt;&lt;GROEPIDENTIFIER&gt;REGIOS&lt;/GROEPIDENTIFIER&gt;&lt;/)NAAMWAARDETUPLE&gt;</v>
      </c>
    </row>
    <row r="150" spans="2:5">
      <c r="B150" s="87" t="str">
        <f>'Regio''s'!G34</f>
        <v>E_PRJ_RegioZoetermeer</v>
      </c>
      <c r="C150" s="87" t="str">
        <f>'Regio''s'!H34</f>
        <v>NEE</v>
      </c>
      <c r="D150" s="87" t="str">
        <f>'Regio''s'!I34</f>
        <v>string</v>
      </c>
      <c r="E150" s="87" t="str">
        <f>'Regio''s'!J34</f>
        <v>&lt;NAAMWAARDETUPLE&gt;&lt;NAAM&gt;E_PRJ_REGIOZOETERMEER&lt;/NAAM&gt;&lt;WAARDE&gt;NEE&lt;/WAARDE&gt;&lt;TYPE&gt;STRING&lt;/TYPE&gt;&lt;BESCHRIJVING&gt;ZUID-HOLLAND CENTRAAL&lt;/BESCHRIJVING&gt;&lt;GROEPIDENTIFIER&gt;REGIOS&lt;/GROEPIDENTIFIER&gt;&lt;/)NAAMWAARDETUPLE&gt;</v>
      </c>
    </row>
    <row r="151" spans="2:5">
      <c r="B151" s="87" t="str">
        <f>'Regio''s'!G35</f>
        <v>E_PRJ_RegioZuidGelderland</v>
      </c>
      <c r="C151" s="87" t="str">
        <f>'Regio''s'!H35</f>
        <v>NEE</v>
      </c>
      <c r="D151" s="87" t="str">
        <f>'Regio''s'!I35</f>
        <v>string</v>
      </c>
      <c r="E151" s="87" t="str">
        <f>'Regio''s'!J35</f>
        <v>&lt;NAAMWAARDETUPLE&gt;&lt;NAAM&gt;E_PRJ_REGIOZUIDGELDERLAND&lt;/NAAM&gt;&lt;WAARDE&gt;NEE&lt;/WAARDE&gt;&lt;TYPE&gt;STRING&lt;/TYPE&gt;&lt;BESCHRIJVING&gt;ZUID-GELDERLAND&lt;/BESCHRIJVING&gt;&lt;GROEPIDENTIFIER&gt;REGIOS&lt;/GROEPIDENTIFIER&gt;&lt;/)NAAMWAARDETUPLE&gt;</v>
      </c>
    </row>
    <row r="152" spans="2:5">
      <c r="B152" s="87" t="str">
        <f>'Regio''s'!G36</f>
        <v>E_PRJ_RegioZuidKennemerland</v>
      </c>
      <c r="C152" s="87" t="str">
        <f>'Regio''s'!H36</f>
        <v>NEE</v>
      </c>
      <c r="D152" s="87" t="str">
        <f>'Regio''s'!I36</f>
        <v>string</v>
      </c>
      <c r="E152" s="87" t="str">
        <f>'Regio''s'!J36</f>
        <v>&lt;NAAMWAARDETUPLE&gt;&lt;NAAM&gt;E_PRJ_REGIOZUIDKENNEMERLAND&lt;/NAAM&gt;&lt;WAARDE&gt;NEE&lt;/WAARDE&gt;&lt;TYPE&gt;STRING&lt;/TYPE&gt;&lt;BESCHRIJVING&gt;ZUID-KENNEMERLAND&lt;/BESCHRIJVING&gt;&lt;GROEPIDENTIFIER&gt;REGIOS&lt;/GROEPIDENTIFIER&gt;&lt;/)NAAMWAARDETUPLE&gt;</v>
      </c>
    </row>
    <row r="153" spans="2:5">
      <c r="B153" s="87" t="str">
        <f>'Regio''s'!G37</f>
        <v>E_PRJ_RegioZuidLimburg</v>
      </c>
      <c r="C153" s="87" t="str">
        <f>'Regio''s'!H37</f>
        <v>NEE</v>
      </c>
      <c r="D153" s="87" t="str">
        <f>'Regio''s'!I37</f>
        <v>string</v>
      </c>
      <c r="E153" s="87" t="str">
        <f>'Regio''s'!J37</f>
        <v>&lt;NAAMWAARDETUPLE&gt;&lt;NAAM&gt;E_PRJ_REGIOZUIDLIMBURG&lt;/NAAM&gt;&lt;WAARDE&gt;NEE&lt;/WAARDE&gt;&lt;TYPE&gt;STRING&lt;/TYPE&gt;&lt;BESCHRIJVING&gt;ZUID-LIMBURG&lt;/BESCHRIJVING&gt;&lt;GROEPIDENTIFIER&gt;REGIOS&lt;/GROEPIDENTIFIER&gt;&lt;/)NAAMWAARDETUPLE&gt;</v>
      </c>
    </row>
    <row r="154" spans="2:5">
      <c r="B154" s="87" t="str">
        <f>'Regio''s'!G38</f>
        <v>E_PRJ_RegioZuidoostBrabant</v>
      </c>
      <c r="C154" s="87" t="str">
        <f>'Regio''s'!H38</f>
        <v>NEE</v>
      </c>
      <c r="D154" s="87" t="str">
        <f>'Regio''s'!I38</f>
        <v>string</v>
      </c>
      <c r="E154" s="87" t="str">
        <f>'Regio''s'!J38</f>
        <v>&lt;NAAMWAARDETUPLE&gt;&lt;NAAM&gt;E_PRJ_REGIOZUIDOOSTBRABANT&lt;/NAAM&gt;&lt;WAARDE&gt;NEE&lt;/WAARDE&gt;&lt;TYPE&gt;STRING&lt;/TYPE&gt;&lt;BESCHRIJVING&gt;ZUIDOOST-BRABANT&lt;/BESCHRIJVING&gt;&lt;GROEPIDENTIFIER&gt;REGIOS&lt;/GROEPIDENTIFIER&gt;&lt;/)NAAMWAARDETUPLE&gt;</v>
      </c>
    </row>
    <row r="155" spans="2:5">
      <c r="B155" s="87" t="str">
        <f>'Financiële gegevens'!H19</f>
        <v>E_FIN_Overhead</v>
      </c>
      <c r="C155" s="87">
        <f>'Financiële gegevens'!I19</f>
        <v>0</v>
      </c>
      <c r="D155" s="87" t="str">
        <f>'Financiële gegevens'!J19</f>
        <v>currency</v>
      </c>
      <c r="E155" s="87" t="str">
        <f>'Financiële gegevens'!K19</f>
        <v>&lt;NaamWaardeTuple&gt;&lt;Naam&gt;E_FIN_Overhead&lt;/Naam&gt;&lt;Waarde&gt;0&lt;/Waarde&gt;&lt;Type&gt;currency&lt;/Type&gt;&lt;Beschrijving&gt;Indirecte kosten&lt;/Beschrijving&gt;&lt;GroepIdentifier&gt;Financiele gegevens&lt;/GroepIdentifier&gt;&lt;/NaamWaardeTuple&gt;</v>
      </c>
    </row>
    <row r="156" spans="2:5">
      <c r="B156" s="87" t="str">
        <f>'Financiële gegevens'!H20</f>
        <v>E_FIN_KostenTotaal</v>
      </c>
      <c r="C156" s="87">
        <f>'Financiële gegevens'!I20</f>
        <v>0</v>
      </c>
      <c r="D156" s="87" t="str">
        <f>'Financiële gegevens'!J20</f>
        <v>currency</v>
      </c>
      <c r="E156" s="87" t="str">
        <f>'Financiële gegevens'!K20</f>
        <v>&lt;NaamWaardeTuple&gt;&lt;Naam&gt;E_FIN_KostenTotaal&lt;/Naam&gt;&lt;Waarde&gt;0&lt;/Waarde&gt;&lt;Type&gt;currency&lt;/Type&gt;&lt;Beschrijving&gt;Totale subsidiabele kosten&lt;/Beschrijving&gt;&lt;GroepIdentifier&gt;Financiele gegevens&lt;/GroepIdentifier&gt;&lt;/NaamWaardeTuple&gt;</v>
      </c>
    </row>
    <row r="157" spans="2:5">
      <c r="B157" s="87" t="str">
        <f>'Financiële gegevens'!H23</f>
        <v>E_FIN_SubsidieActiviteit</v>
      </c>
      <c r="C157" s="87">
        <f>'Financiële gegevens'!I23</f>
        <v>0</v>
      </c>
      <c r="D157" s="87" t="str">
        <f>'Financiële gegevens'!J23</f>
        <v>currency</v>
      </c>
      <c r="E157" s="87" t="str">
        <f>'Financiële gegevens'!K23</f>
        <v>&lt;NaamWaardeTuple&gt;&lt;Naam&gt;E_FIN_SubsidieActiviteit&lt;/Naam&gt;&lt;Waarde&gt;0&lt;/Waarde&gt;&lt;Type&gt;currency&lt;/Type&gt;&lt;Beschrijving&gt;Subsidie activiteiten*&lt;/Beschrijving&gt;&lt;GroepIdentifier&gt;Financiele gegevens&lt;/GroepIdentifier&gt;&lt;/NaamWaardeTuple&gt;</v>
      </c>
    </row>
    <row r="158" spans="2:5">
      <c r="B158" s="87" t="str">
        <f>'Financiële gegevens'!H24</f>
        <v>E_FIN_SubsidieOverhead</v>
      </c>
      <c r="C158" s="87">
        <f>'Financiële gegevens'!I24</f>
        <v>0</v>
      </c>
      <c r="D158" s="87" t="str">
        <f>'Financiële gegevens'!J24</f>
        <v>currency</v>
      </c>
      <c r="E158" s="87" t="str">
        <f>'Financiële gegevens'!K24</f>
        <v>&lt;NaamWaardeTuple&gt;&lt;Naam&gt;E_FIN_SubsidieOverhead&lt;/Naam&gt;&lt;Waarde&gt;0&lt;/Waarde&gt;&lt;Type&gt;currency&lt;/Type&gt;&lt;Beschrijving&gt;Subsidie indirecte kosten&lt;/Beschrijving&gt;&lt;GroepIdentifier&gt;Financiele gegevens&lt;/GroepIdentifier&gt;&lt;/NaamWaardeTuple&gt;</v>
      </c>
    </row>
    <row r="159" spans="2:5">
      <c r="B159" s="87" t="str">
        <f>'Financiële gegevens'!H25</f>
        <v>E_FIN_SubsidieTotaal</v>
      </c>
      <c r="C159" s="87">
        <f>'Financiële gegevens'!I25</f>
        <v>0</v>
      </c>
      <c r="D159" s="87" t="str">
        <f>'Financiële gegevens'!J25</f>
        <v>currency</v>
      </c>
      <c r="E159" s="87" t="str">
        <f>'Financiële gegevens'!K25</f>
        <v>&lt;NaamWaardeTuple&gt;&lt;Naam&gt;E_FIN_SubsidieTotaal&lt;/Naam&gt;&lt;Waarde&gt;0&lt;/Waarde&gt;&lt;Type&gt;currency&lt;/Type&gt;&lt;Beschrijving&gt;Totale subsidie&lt;/Beschrijving&gt;&lt;GroepIdentifier&gt;Financiele gegevens&lt;/GroepIdentifier&gt;&lt;/NaamWaardeTuple&gt;</v>
      </c>
    </row>
    <row r="160" spans="2:5">
      <c r="B160" s="87" t="str">
        <f>'Financiële gegevens'!H26</f>
        <v>E_FIN_Eigen</v>
      </c>
      <c r="C160" s="87">
        <f>'Financiële gegevens'!I26</f>
        <v>0</v>
      </c>
      <c r="D160" s="87" t="str">
        <f>'Financiële gegevens'!J26</f>
        <v>currency</v>
      </c>
      <c r="E160" s="87" t="str">
        <f>'Financiële gegevens'!K26</f>
        <v>&lt;NaamWaardeTuple&gt;&lt;Naam&gt;E_FIN_Eigen&lt;/Naam&gt;&lt;Waarde&gt;0&lt;/Waarde&gt;&lt;Type&gt;currency&lt;/Type&gt;&lt;Beschrijving&gt;Eigen financiering door aanvrager&lt;/Beschrijving&gt;&lt;GroepIdentifier&gt;Financiele gegevens&lt;/GroepIdentifier&gt;&lt;/NaamWaardeTuple&gt;</v>
      </c>
    </row>
    <row r="161" spans="2:5">
      <c r="B161" s="87" t="str">
        <f>'Financiële gegevens'!H27</f>
        <v>E_BSC_GevraagdBedragA</v>
      </c>
      <c r="C161" s="87">
        <f>'Financiële gegevens'!I27</f>
        <v>0</v>
      </c>
      <c r="D161" s="87" t="str">
        <f>'Financiële gegevens'!J27</f>
        <v>currency</v>
      </c>
      <c r="E161" s="87" t="str">
        <f>'Financiële gegevens'!K27</f>
        <v>&lt;NaamWaardeTuple&gt;&lt;Naam&gt;E_BSC_GevraagdBedragA&lt;/Naam&gt;&lt;Waarde&gt;0&lt;/Waarde&gt;&lt;Type&gt;currency&lt;/Type&gt;&lt;Beschrijving&gt;E_BSC_GevraagdBedragA&lt;/Beschrijving&gt;&lt;GroepIdentifier&gt;Financiele gegevens&lt;/GroepIdentifier&gt;&lt;/NaamWaardeTuple&gt;</v>
      </c>
    </row>
    <row r="162" spans="2:5">
      <c r="B162" s="87" t="str">
        <f>'Financiële gegevens'!H28</f>
        <v>E_FIN_FinancieringTotaal</v>
      </c>
      <c r="C162" s="87">
        <f>'Financiële gegevens'!I28</f>
        <v>0</v>
      </c>
      <c r="D162" s="87" t="str">
        <f>'Financiële gegevens'!J28</f>
        <v>currency</v>
      </c>
      <c r="E162" s="87" t="str">
        <f>'Financiële gegevens'!K28</f>
        <v>&lt;NaamWaardeTuple&gt;&lt;Naam&gt;E_FIN_FinancieringTotaal&lt;/Naam&gt;&lt;Waarde&gt;0&lt;/Waarde&gt;&lt;Type&gt;currency&lt;/Type&gt;&lt;Beschrijving&gt;Totale financiering&lt;/Beschrijving&gt;&lt;GroepIdentifier&gt;Financiele gegevens&lt;/GroepIdentifier&gt;&lt;/NaamWaardeTuple&gt;</v>
      </c>
    </row>
    <row r="163" spans="2:5">
      <c r="B163" s="87" t="str">
        <f>Verklaring!G3</f>
        <v>E_PRJ_VoorschotInitieel</v>
      </c>
      <c r="C163" s="87" t="str">
        <f>Verklaring!H3</f>
        <v>N</v>
      </c>
      <c r="D163" s="87" t="str">
        <f>Verklaring!I3</f>
        <v>string</v>
      </c>
      <c r="E163" s="87" t="str">
        <f>Verklaring!J3</f>
        <v>&lt;NaamWaardeTuple&gt;&lt;Naam&gt;E_PRJ_VoorschotInitieel&lt;/Naam&gt;&lt;Waarde&gt;N&lt;/Waarde&gt;&lt;Type&gt;string&lt;/Type&gt;&lt;Beschrijving&gt;Initieel voorschot gewenst?&lt;/Beschrijving&gt;&lt;GroepIdentifier&gt;Algemene Gegevens&lt;/GroepIdentifier&gt;&lt;/NaamWaardeTuple&gt;</v>
      </c>
    </row>
    <row r="164" spans="2:5">
      <c r="B164" s="87" t="str">
        <f>Verklaring!G4</f>
        <v>E_PRJ_VoorschotTussentijds</v>
      </c>
      <c r="C164" s="87" t="str">
        <f>Verklaring!H4</f>
        <v>N</v>
      </c>
      <c r="D164" s="87" t="str">
        <f>Verklaring!I4</f>
        <v>string</v>
      </c>
      <c r="E164" s="87" t="str">
        <f>Verklaring!J4</f>
        <v>&lt;NaamWaardeTuple&gt;&lt;Naam&gt;E_PRJ_VoorschotTussentijds&lt;/Naam&gt;&lt;Waarde&gt;N&lt;/Waarde&gt;&lt;Type&gt;string&lt;/Type&gt;&lt;Beschrijving&gt;Tussentijdse voorschotten gewenst?&lt;/Beschrijving&gt;&lt;GroepIdentifier&gt;Algemene Gegevens&lt;/GroepIdentifier&gt;&lt;/NaamWaardeTuple&gt;</v>
      </c>
    </row>
    <row r="165" spans="2:5">
      <c r="B165" s="87" t="str">
        <f>Verklaring!G8</f>
        <v>E_PRJ_Verklaring</v>
      </c>
      <c r="C165" s="87">
        <f>Verklaring!H8</f>
        <v>0</v>
      </c>
      <c r="D165" s="87" t="str">
        <f>Verklaring!I8</f>
        <v>string</v>
      </c>
      <c r="E165" s="87" t="str">
        <f>Verklaring!J8</f>
        <v>&lt;NaamWaardeTuple&gt;&lt;Naam&gt;E_PRJ_Verklaring&lt;/Naam&gt;&lt;Waarde&gt;0&lt;/Waarde&gt;&lt;Type&gt;string&lt;/Type&gt;&lt;Beschrijving&gt;&lt;/Beschrijving&gt;&lt;GroepIdentifier&gt;Algemene Gegevens&lt;/GroepIdentifier&gt;&lt;/NaamWaardeTuple&gt;</v>
      </c>
    </row>
    <row r="166" spans="2:5">
      <c r="E166" s="72" t="s">
        <v>164</v>
      </c>
    </row>
    <row r="167" spans="2:5">
      <c r="E167" s="72" t="s">
        <v>184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B3:C23"/>
  <sheetViews>
    <sheetView workbookViewId="0"/>
  </sheetViews>
  <sheetFormatPr defaultRowHeight="15"/>
  <cols>
    <col min="2" max="2" width="68" bestFit="1" customWidth="1"/>
    <col min="3" max="3" width="11.5703125" bestFit="1" customWidth="1"/>
  </cols>
  <sheetData>
    <row r="3" spans="2:3">
      <c r="B3" s="76" t="s">
        <v>154</v>
      </c>
      <c r="C3" s="76" t="s">
        <v>155</v>
      </c>
    </row>
    <row r="4" spans="2:3">
      <c r="B4" s="30" t="s">
        <v>206</v>
      </c>
      <c r="C4" s="30">
        <v>1</v>
      </c>
    </row>
    <row r="5" spans="2:3">
      <c r="B5" s="30" t="s">
        <v>207</v>
      </c>
      <c r="C5" s="30">
        <v>1</v>
      </c>
    </row>
    <row r="6" spans="2:3">
      <c r="B6" s="30" t="s">
        <v>157</v>
      </c>
      <c r="C6" s="30">
        <v>2</v>
      </c>
    </row>
    <row r="7" spans="2:3">
      <c r="B7" s="30" t="s">
        <v>152</v>
      </c>
      <c r="C7" s="30">
        <v>2</v>
      </c>
    </row>
    <row r="8" spans="2:3">
      <c r="B8" s="71" t="s">
        <v>153</v>
      </c>
      <c r="C8" s="30">
        <v>3</v>
      </c>
    </row>
    <row r="9" spans="2:3">
      <c r="B9" s="71" t="s">
        <v>158</v>
      </c>
      <c r="C9" s="30">
        <v>3</v>
      </c>
    </row>
    <row r="10" spans="2:3">
      <c r="B10" s="30" t="s">
        <v>150</v>
      </c>
      <c r="C10" s="30">
        <v>4</v>
      </c>
    </row>
    <row r="11" spans="2:3">
      <c r="B11" s="75" t="s">
        <v>234</v>
      </c>
      <c r="C11" s="30">
        <v>5</v>
      </c>
    </row>
    <row r="12" spans="2:3">
      <c r="B12" s="75" t="s">
        <v>235</v>
      </c>
      <c r="C12" s="30">
        <v>5</v>
      </c>
    </row>
    <row r="13" spans="2:3">
      <c r="B13" s="102" t="s">
        <v>192</v>
      </c>
      <c r="C13" s="102">
        <v>6</v>
      </c>
    </row>
    <row r="14" spans="2:3">
      <c r="B14" s="101" t="s">
        <v>190</v>
      </c>
      <c r="C14" s="101">
        <v>6</v>
      </c>
    </row>
    <row r="15" spans="2:3">
      <c r="B15" s="103" t="s">
        <v>191</v>
      </c>
      <c r="C15" s="103">
        <v>6</v>
      </c>
    </row>
    <row r="16" spans="2:3">
      <c r="B16" s="101" t="s">
        <v>186</v>
      </c>
      <c r="C16" s="101">
        <v>7</v>
      </c>
    </row>
    <row r="17" spans="2:3">
      <c r="B17" s="101" t="s">
        <v>187</v>
      </c>
      <c r="C17" s="101">
        <v>7</v>
      </c>
    </row>
    <row r="18" spans="2:3">
      <c r="B18" s="101" t="s">
        <v>188</v>
      </c>
      <c r="C18" s="101">
        <v>7</v>
      </c>
    </row>
    <row r="19" spans="2:3">
      <c r="B19" s="103" t="s">
        <v>189</v>
      </c>
      <c r="C19" s="103">
        <v>7</v>
      </c>
    </row>
    <row r="20" spans="2:3">
      <c r="B20" s="101" t="s">
        <v>261</v>
      </c>
      <c r="C20" s="101">
        <v>8</v>
      </c>
    </row>
    <row r="21" spans="2:3">
      <c r="B21" s="103" t="s">
        <v>262</v>
      </c>
      <c r="C21" s="103">
        <v>8</v>
      </c>
    </row>
    <row r="22" spans="2:3">
      <c r="B22" s="101" t="s">
        <v>265</v>
      </c>
      <c r="C22" s="101">
        <v>9</v>
      </c>
    </row>
    <row r="23" spans="2:3">
      <c r="B23" s="101" t="s">
        <v>266</v>
      </c>
      <c r="C23" s="101">
        <v>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12</vt:i4>
      </vt:variant>
    </vt:vector>
  </HeadingPairs>
  <TitlesOfParts>
    <vt:vector size="21" baseType="lpstr">
      <vt:lpstr>Algemene gegevens</vt:lpstr>
      <vt:lpstr>Activiteiten SRA</vt:lpstr>
      <vt:lpstr>Activiteiten DW</vt:lpstr>
      <vt:lpstr>Sectoren</vt:lpstr>
      <vt:lpstr>Regio's</vt:lpstr>
      <vt:lpstr>Financiële gegevens</vt:lpstr>
      <vt:lpstr>Verklaring</vt:lpstr>
      <vt:lpstr>XML</vt:lpstr>
      <vt:lpstr>DATA</vt:lpstr>
      <vt:lpstr>ACTIE</vt:lpstr>
      <vt:lpstr>AlleRegios</vt:lpstr>
      <vt:lpstr>AlleSectoren</vt:lpstr>
      <vt:lpstr>Keuzelijst1</vt:lpstr>
      <vt:lpstr>Keuzelijst2</vt:lpstr>
      <vt:lpstr>Keuzelijst3</vt:lpstr>
      <vt:lpstr>Keuzelijst4</vt:lpstr>
      <vt:lpstr>Keuzelijst5</vt:lpstr>
      <vt:lpstr>Keuzelijst6</vt:lpstr>
      <vt:lpstr>Keuzelijst7</vt:lpstr>
      <vt:lpstr>Keuzelijst8</vt:lpstr>
      <vt:lpstr>Keuzelijst9</vt:lpstr>
    </vt:vector>
  </TitlesOfParts>
  <Company>Rijksoverheid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Jeroen den Hollander</dc:creator>
  <cp:lastModifiedBy>DHaasde</cp:lastModifiedBy>
  <dcterms:created xsi:type="dcterms:W3CDTF">2016-05-17T08:34:27Z</dcterms:created>
  <dcterms:modified xsi:type="dcterms:W3CDTF">2016-07-05T10:25:39Z</dcterms:modified>
</cp:coreProperties>
</file>