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200" windowHeight="6885" tabRatio="764" activeTab="6"/>
  </bookViews>
  <sheets>
    <sheet name="Medewerker 1" sheetId="3" r:id="rId1"/>
    <sheet name="Medewerker 2" sheetId="2" r:id="rId2"/>
    <sheet name="Medewerker 3" sheetId="4" r:id="rId3"/>
    <sheet name="Medewerker 4" sheetId="5" r:id="rId4"/>
    <sheet name="Medewerker 5" sheetId="7" r:id="rId5"/>
    <sheet name="Medewerker 6" sheetId="1" r:id="rId6"/>
    <sheet name="Berekening uurtarieven" sheetId="8" r:id="rId7"/>
    <sheet name="Totale correctie " sheetId="9" state="hidden" r:id="rId8"/>
  </sheets>
  <calcPr calcId="125725"/>
</workbook>
</file>

<file path=xl/calcChain.xml><?xml version="1.0" encoding="utf-8"?>
<calcChain xmlns="http://schemas.openxmlformats.org/spreadsheetml/2006/main">
  <c r="B35" i="8"/>
  <c r="G8" l="1"/>
  <c r="J26"/>
  <c r="B8" i="3"/>
  <c r="D46" i="1"/>
  <c r="G20" i="3"/>
  <c r="F16" i="7"/>
  <c r="F17"/>
  <c r="F18"/>
  <c r="F15"/>
  <c r="F16" i="5"/>
  <c r="F17"/>
  <c r="F18"/>
  <c r="F15"/>
  <c r="F17" i="4"/>
  <c r="F18"/>
  <c r="F16"/>
  <c r="F15"/>
  <c r="F16" i="2"/>
  <c r="F17"/>
  <c r="F18"/>
  <c r="F15"/>
  <c r="F16" i="3"/>
  <c r="F17"/>
  <c r="F18"/>
  <c r="F15"/>
  <c r="F16" i="1"/>
  <c r="F17"/>
  <c r="F18"/>
  <c r="F15"/>
  <c r="F22" i="3"/>
  <c r="F20"/>
  <c r="A27"/>
  <c r="A26"/>
  <c r="F22" i="2"/>
  <c r="F20"/>
  <c r="A27"/>
  <c r="A26"/>
  <c r="F22" i="4"/>
  <c r="F20"/>
  <c r="A27"/>
  <c r="A26"/>
  <c r="A27" i="5"/>
  <c r="A26"/>
  <c r="F22"/>
  <c r="F20"/>
  <c r="F22" i="7"/>
  <c r="F20"/>
  <c r="A27"/>
  <c r="A26"/>
  <c r="A27" i="1"/>
  <c r="A26"/>
  <c r="F22"/>
  <c r="F20"/>
  <c r="B7" i="3" l="1"/>
  <c r="B8" i="1"/>
  <c r="D46" i="7"/>
  <c r="D44"/>
  <c r="B8"/>
  <c r="D46" i="5"/>
  <c r="D44"/>
  <c r="B8"/>
  <c r="D44" i="4"/>
  <c r="B8"/>
  <c r="D46" s="1"/>
  <c r="B8" i="2"/>
  <c r="D44" s="1"/>
  <c r="D44" i="3"/>
  <c r="B42" i="2"/>
  <c r="M42" i="1"/>
  <c r="J42"/>
  <c r="F42"/>
  <c r="B42"/>
  <c r="M42" i="7"/>
  <c r="J42"/>
  <c r="F42"/>
  <c r="B42"/>
  <c r="M42" i="5"/>
  <c r="J42"/>
  <c r="F42"/>
  <c r="B42"/>
  <c r="M42" i="4"/>
  <c r="J42"/>
  <c r="F42"/>
  <c r="B42"/>
  <c r="M42" i="2"/>
  <c r="J42"/>
  <c r="F42"/>
  <c r="M42" i="3"/>
  <c r="J42"/>
  <c r="F42"/>
  <c r="B42"/>
  <c r="F46" i="5"/>
  <c r="D46" i="2" l="1"/>
  <c r="D44" i="1"/>
  <c r="D46" i="3"/>
  <c r="J27" i="8"/>
  <c r="J28"/>
  <c r="J29"/>
  <c r="J30"/>
  <c r="J31"/>
  <c r="C9" l="1"/>
  <c r="E9" s="1"/>
  <c r="G9" s="1"/>
  <c r="C10"/>
  <c r="E10" s="1"/>
  <c r="C11"/>
  <c r="E11" s="1"/>
  <c r="C12"/>
  <c r="E12" s="1"/>
  <c r="G12" s="1"/>
  <c r="C13"/>
  <c r="E13" s="1"/>
  <c r="C8"/>
  <c r="B9"/>
  <c r="F9" s="1"/>
  <c r="B10"/>
  <c r="F10" s="1"/>
  <c r="G10" s="1"/>
  <c r="B11"/>
  <c r="F11" s="1"/>
  <c r="B12"/>
  <c r="F12" s="1"/>
  <c r="B13"/>
  <c r="F13" s="1"/>
  <c r="B8"/>
  <c r="A13"/>
  <c r="A22" s="1"/>
  <c r="A31" s="1"/>
  <c r="A40" s="1"/>
  <c r="A12"/>
  <c r="A21" s="1"/>
  <c r="A30" s="1"/>
  <c r="A39" s="1"/>
  <c r="A11"/>
  <c r="A20" s="1"/>
  <c r="A29" s="1"/>
  <c r="A38" s="1"/>
  <c r="A10"/>
  <c r="A19" s="1"/>
  <c r="A28" s="1"/>
  <c r="A37" s="1"/>
  <c r="A9"/>
  <c r="A18" s="1"/>
  <c r="A27" s="1"/>
  <c r="A36" s="1"/>
  <c r="H46" i="1"/>
  <c r="H45"/>
  <c r="F44"/>
  <c r="D27"/>
  <c r="D26"/>
  <c r="D25"/>
  <c r="G22"/>
  <c r="G20"/>
  <c r="G18"/>
  <c r="G17"/>
  <c r="G16"/>
  <c r="G15"/>
  <c r="G12"/>
  <c r="B24" s="1"/>
  <c r="G11"/>
  <c r="H46" i="7"/>
  <c r="H45"/>
  <c r="F44"/>
  <c r="D27"/>
  <c r="D26"/>
  <c r="D25"/>
  <c r="G22"/>
  <c r="G20"/>
  <c r="G18"/>
  <c r="G17"/>
  <c r="G16"/>
  <c r="G15"/>
  <c r="G12"/>
  <c r="B24" s="1"/>
  <c r="G11"/>
  <c r="H46" i="5"/>
  <c r="H45"/>
  <c r="F44"/>
  <c r="D27"/>
  <c r="D26"/>
  <c r="D25"/>
  <c r="G22"/>
  <c r="G20"/>
  <c r="G18"/>
  <c r="G17"/>
  <c r="G16"/>
  <c r="G15"/>
  <c r="G12"/>
  <c r="B24" s="1"/>
  <c r="G11"/>
  <c r="H46" i="4"/>
  <c r="H45"/>
  <c r="F44"/>
  <c r="D27"/>
  <c r="D26"/>
  <c r="D25"/>
  <c r="G22"/>
  <c r="G20"/>
  <c r="G18"/>
  <c r="G17"/>
  <c r="G16"/>
  <c r="G15"/>
  <c r="G12"/>
  <c r="B24" s="1"/>
  <c r="G11"/>
  <c r="H46" i="2"/>
  <c r="H45"/>
  <c r="D27"/>
  <c r="D26"/>
  <c r="D25"/>
  <c r="G22"/>
  <c r="G20"/>
  <c r="G18"/>
  <c r="G17"/>
  <c r="G16"/>
  <c r="G15"/>
  <c r="G12"/>
  <c r="B24" s="1"/>
  <c r="G11"/>
  <c r="D27" i="3"/>
  <c r="D26"/>
  <c r="D25"/>
  <c r="H46"/>
  <c r="B46"/>
  <c r="A8" i="8"/>
  <c r="A17" s="1"/>
  <c r="A26" s="1"/>
  <c r="A35" s="1"/>
  <c r="G11" i="3"/>
  <c r="G12"/>
  <c r="B24" s="1"/>
  <c r="G22"/>
  <c r="G16"/>
  <c r="G17"/>
  <c r="G18"/>
  <c r="G15"/>
  <c r="H45"/>
  <c r="G13" i="8" l="1"/>
  <c r="G11"/>
  <c r="F46" i="1"/>
  <c r="F46" i="4"/>
  <c r="F44" i="2"/>
  <c r="F46"/>
  <c r="F46" i="7"/>
  <c r="B28" i="2"/>
  <c r="F45" s="1"/>
  <c r="B28" i="1"/>
  <c r="F45" s="1"/>
  <c r="B28" i="7"/>
  <c r="F45" s="1"/>
  <c r="B28" i="5"/>
  <c r="F45" s="1"/>
  <c r="B28" i="4"/>
  <c r="F45" s="1"/>
  <c r="F47" i="1" l="1"/>
  <c r="F47" i="5"/>
  <c r="F47" i="4"/>
  <c r="F47" i="2"/>
  <c r="F47" i="7"/>
  <c r="C40" i="8" l="1"/>
  <c r="C39"/>
  <c r="C38"/>
  <c r="C37"/>
  <c r="C36"/>
  <c r="B28" i="3" l="1"/>
  <c r="E9" i="9"/>
  <c r="E3"/>
  <c r="E4"/>
  <c r="E5"/>
  <c r="E6"/>
  <c r="E7"/>
  <c r="E8"/>
  <c r="E2"/>
  <c r="B40" i="8" l="1"/>
  <c r="D40" s="1"/>
  <c r="B37"/>
  <c r="D37" s="1"/>
  <c r="B36"/>
  <c r="D36" s="1"/>
  <c r="B39"/>
  <c r="D39" s="1"/>
  <c r="B38" l="1"/>
  <c r="D38" s="1"/>
  <c r="F44" i="3"/>
  <c r="F46"/>
  <c r="F45" l="1"/>
  <c r="F47" l="1"/>
  <c r="C35" i="8" l="1"/>
  <c r="D35" s="1"/>
  <c r="F8"/>
  <c r="E8"/>
</calcChain>
</file>

<file path=xl/comments1.xml><?xml version="1.0" encoding="utf-8"?>
<comments xmlns="http://schemas.openxmlformats.org/spreadsheetml/2006/main">
  <authors>
    <author>AMeriaan</author>
  </authors>
  <commentList>
    <comment ref="B7" authorId="0">
      <text>
        <r>
          <rPr>
            <sz val="9"/>
            <color indexed="81"/>
            <rFont val="Tahoma"/>
            <family val="2"/>
          </rPr>
          <t xml:space="preserve">Afhankelijk van het jaar waarvoor het uurtarief berekend wordt aanpassen [2012, 2013, 2014 of 2015].
</t>
        </r>
      </text>
    </comment>
    <comment ref="B8" authorId="0">
      <text>
        <r>
          <rPr>
            <sz val="9"/>
            <color indexed="81"/>
            <rFont val="Tahoma"/>
            <family val="2"/>
          </rPr>
          <t xml:space="preserve">Afhankelijk van het aantal </t>
        </r>
        <r>
          <rPr>
            <sz val="9"/>
            <color indexed="81"/>
            <rFont val="Tahoma"/>
            <charset val="1"/>
          </rPr>
          <t xml:space="preserve">uren dat geldt als fulltime aanpassen in B4*36 &lt;&gt; B4*40
</t>
        </r>
      </text>
    </comment>
    <comment ref="B25" authorId="0">
      <text>
        <r>
          <rPr>
            <sz val="9"/>
            <color indexed="81"/>
            <rFont val="Tahoma"/>
            <family val="2"/>
          </rPr>
          <t xml:space="preserve">Indien van toepassing selecteren vanuit bovenstaande tabel. Geldt ook voor Seniorenverlof en Overig verlof.
</t>
        </r>
      </text>
    </comment>
    <comment ref="B46" authorId="0">
      <text>
        <r>
          <rPr>
            <sz val="9"/>
            <color indexed="81"/>
            <rFont val="Tahoma"/>
            <family val="2"/>
          </rPr>
          <t xml:space="preserve">Afhankelijk van het jaar aanpassen [2012, 2013, 2014 of 2015]. Bij een deeltijdfactor &lt;100% aantal dagen selecteren die op werkdagen vallen.
</t>
        </r>
      </text>
    </comment>
  </commentList>
</comments>
</file>

<file path=xl/comments2.xml><?xml version="1.0" encoding="utf-8"?>
<comments xmlns="http://schemas.openxmlformats.org/spreadsheetml/2006/main">
  <authors>
    <author>AMeriaan</author>
  </authors>
  <commentList>
    <comment ref="B7" authorId="0">
      <text>
        <r>
          <rPr>
            <sz val="9"/>
            <color indexed="81"/>
            <rFont val="Tahoma"/>
            <family val="2"/>
          </rPr>
          <t xml:space="preserve">Afhankelijk van het jaar waarvoor het uurtarief berekend wordt aanpassen [2012, 2013, 2014 of 2015].
</t>
        </r>
      </text>
    </comment>
    <comment ref="B8" authorId="0">
      <text>
        <r>
          <rPr>
            <sz val="9"/>
            <color indexed="81"/>
            <rFont val="Tahoma"/>
            <family val="2"/>
          </rPr>
          <t xml:space="preserve">Afhankelijk van het aantal </t>
        </r>
        <r>
          <rPr>
            <sz val="9"/>
            <color indexed="81"/>
            <rFont val="Tahoma"/>
            <charset val="1"/>
          </rPr>
          <t xml:space="preserve">uren dat geldt als fulltime aanpassen in B4*36 &lt;&gt; B4*40
</t>
        </r>
      </text>
    </comment>
    <comment ref="B25" authorId="0">
      <text>
        <r>
          <rPr>
            <sz val="9"/>
            <color indexed="81"/>
            <rFont val="Tahoma"/>
            <family val="2"/>
          </rPr>
          <t xml:space="preserve">Indien van toepassing selecteren vanuit bovenstaande tabel. Geldt ook voor Seniorenverlof en Overig verlof.
</t>
        </r>
      </text>
    </comment>
    <comment ref="B46" authorId="0">
      <text>
        <r>
          <rPr>
            <sz val="9"/>
            <color indexed="81"/>
            <rFont val="Tahoma"/>
            <family val="2"/>
          </rPr>
          <t>Afhankelijk van het jaar aanpassen [2012, 2013, 2014 of 2015]. Bij een deeltijdfactor &lt;100% aantal dagen selecteren die op werkdagen vallen.</t>
        </r>
      </text>
    </comment>
  </commentList>
</comments>
</file>

<file path=xl/comments3.xml><?xml version="1.0" encoding="utf-8"?>
<comments xmlns="http://schemas.openxmlformats.org/spreadsheetml/2006/main">
  <authors>
    <author>AMeriaan</author>
  </authors>
  <commentList>
    <comment ref="B7" authorId="0">
      <text>
        <r>
          <rPr>
            <sz val="9"/>
            <color indexed="81"/>
            <rFont val="Tahoma"/>
            <family val="2"/>
          </rPr>
          <t xml:space="preserve">Afhankelijk van het jaar waarvoor het uurtarief berekend wordt aanpassen [2012, 2013, 2014 of 2015].
</t>
        </r>
      </text>
    </comment>
    <comment ref="B8" authorId="0">
      <text>
        <r>
          <rPr>
            <sz val="9"/>
            <color indexed="81"/>
            <rFont val="Tahoma"/>
            <family val="2"/>
          </rPr>
          <t xml:space="preserve">Afhankelijk van het aantal </t>
        </r>
        <r>
          <rPr>
            <sz val="9"/>
            <color indexed="81"/>
            <rFont val="Tahoma"/>
            <charset val="1"/>
          </rPr>
          <t xml:space="preserve">uren dat geldt als fulltime aanpassen in B4*36 &lt;&gt; B4*40
</t>
        </r>
      </text>
    </comment>
    <comment ref="B25" authorId="0">
      <text>
        <r>
          <rPr>
            <sz val="9"/>
            <color indexed="81"/>
            <rFont val="Tahoma"/>
            <family val="2"/>
          </rPr>
          <t xml:space="preserve">Indien van toepassing selecteren vanuit bovenstaande tabel. Geldt ook voor Seniorenverlof en Overig verlof.
</t>
        </r>
      </text>
    </comment>
    <comment ref="B46" authorId="0">
      <text>
        <r>
          <rPr>
            <sz val="9"/>
            <color indexed="81"/>
            <rFont val="Tahoma"/>
            <family val="2"/>
          </rPr>
          <t>Afhankelijk van het jaar aanpassen [2012, 2013, 2014 of 2015]. Bij een deeltijdfactor &lt;100% aantal dagen selecteren die op werkdagen vallen.</t>
        </r>
      </text>
    </comment>
  </commentList>
</comments>
</file>

<file path=xl/comments4.xml><?xml version="1.0" encoding="utf-8"?>
<comments xmlns="http://schemas.openxmlformats.org/spreadsheetml/2006/main">
  <authors>
    <author>AMeriaan</author>
  </authors>
  <commentList>
    <comment ref="B7" authorId="0">
      <text>
        <r>
          <rPr>
            <sz val="9"/>
            <color indexed="81"/>
            <rFont val="Tahoma"/>
            <family val="2"/>
          </rPr>
          <t xml:space="preserve">Afhankelijk van het jaar waarvoor het uurtarief berekend wordt aanpassen [2012, 2013, 2014 of 2015].
</t>
        </r>
      </text>
    </comment>
    <comment ref="B8" authorId="0">
      <text>
        <r>
          <rPr>
            <sz val="9"/>
            <color indexed="81"/>
            <rFont val="Tahoma"/>
            <family val="2"/>
          </rPr>
          <t xml:space="preserve">Afhankelijk van het aantal </t>
        </r>
        <r>
          <rPr>
            <sz val="9"/>
            <color indexed="81"/>
            <rFont val="Tahoma"/>
            <charset val="1"/>
          </rPr>
          <t xml:space="preserve">uren dat geldt als fulltime aanpassen in B4*36 &lt;&gt; B4*40
</t>
        </r>
      </text>
    </comment>
    <comment ref="B25" authorId="0">
      <text>
        <r>
          <rPr>
            <sz val="9"/>
            <color indexed="81"/>
            <rFont val="Tahoma"/>
            <family val="2"/>
          </rPr>
          <t xml:space="preserve">Indien van toepassing selecteren vanuit bovenstaande tabel. Geldt ook voor Seniorenverlof en Overig verlof.
</t>
        </r>
      </text>
    </comment>
    <comment ref="B46" authorId="0">
      <text>
        <r>
          <rPr>
            <sz val="9"/>
            <color indexed="81"/>
            <rFont val="Tahoma"/>
            <family val="2"/>
          </rPr>
          <t>Afhankelijk van het jaar aanpassen [2012, 2013, 2014 of 2015]. Bij een deeltijdfactor &lt;100% aantal dagen selecteren die op werkdagen vallen.</t>
        </r>
      </text>
    </comment>
  </commentList>
</comments>
</file>

<file path=xl/comments5.xml><?xml version="1.0" encoding="utf-8"?>
<comments xmlns="http://schemas.openxmlformats.org/spreadsheetml/2006/main">
  <authors>
    <author>AMeriaan</author>
  </authors>
  <commentList>
    <comment ref="B7" authorId="0">
      <text>
        <r>
          <rPr>
            <sz val="9"/>
            <color indexed="81"/>
            <rFont val="Tahoma"/>
            <family val="2"/>
          </rPr>
          <t xml:space="preserve">Afhankelijk van het jaar waarvoor het uurtarief berekend wordt aanpassen [2012, 2013, 2014 of 2015].
</t>
        </r>
      </text>
    </comment>
    <comment ref="B8" authorId="0">
      <text>
        <r>
          <rPr>
            <sz val="9"/>
            <color indexed="81"/>
            <rFont val="Tahoma"/>
            <family val="2"/>
          </rPr>
          <t xml:space="preserve">Afhankelijk van het aantal </t>
        </r>
        <r>
          <rPr>
            <sz val="9"/>
            <color indexed="81"/>
            <rFont val="Tahoma"/>
            <charset val="1"/>
          </rPr>
          <t xml:space="preserve">uren dat geldt als fulltime aanpassen in B4*36 &lt;&gt; B4*40
</t>
        </r>
      </text>
    </comment>
    <comment ref="B25" authorId="0">
      <text>
        <r>
          <rPr>
            <sz val="9"/>
            <color indexed="81"/>
            <rFont val="Tahoma"/>
            <family val="2"/>
          </rPr>
          <t xml:space="preserve">Indien van toepassing selecteren vanuit bovenstaande tabel. Geldt ook voor Seniorenverlof en Overig verlof.
</t>
        </r>
      </text>
    </comment>
    <comment ref="B46" authorId="0">
      <text>
        <r>
          <rPr>
            <sz val="9"/>
            <color indexed="81"/>
            <rFont val="Tahoma"/>
            <family val="2"/>
          </rPr>
          <t>Afhankelijk van het jaar aanpassen [2012, 2013, 2014 of 2015]. Bij een deeltijdfactor &lt;100% aantal dagen selecteren die op werkdagen vallen.</t>
        </r>
      </text>
    </comment>
  </commentList>
</comments>
</file>

<file path=xl/comments6.xml><?xml version="1.0" encoding="utf-8"?>
<comments xmlns="http://schemas.openxmlformats.org/spreadsheetml/2006/main">
  <authors>
    <author>AMeriaan</author>
  </authors>
  <commentList>
    <comment ref="B7" authorId="0">
      <text>
        <r>
          <rPr>
            <sz val="9"/>
            <color indexed="81"/>
            <rFont val="Tahoma"/>
            <family val="2"/>
          </rPr>
          <t xml:space="preserve">Afhankelijk van het jaar waarvoor het uurtarief berekend wordt aanpassen [2012, 2013, 2014 of 2015].
</t>
        </r>
      </text>
    </comment>
    <comment ref="B8" authorId="0">
      <text>
        <r>
          <rPr>
            <sz val="9"/>
            <color indexed="81"/>
            <rFont val="Tahoma"/>
            <family val="2"/>
          </rPr>
          <t xml:space="preserve">Afhankelijk van het aantal </t>
        </r>
        <r>
          <rPr>
            <sz val="9"/>
            <color indexed="81"/>
            <rFont val="Tahoma"/>
            <charset val="1"/>
          </rPr>
          <t xml:space="preserve">uren dat geldt als fulltime aanpassen in B4*36 &lt;&gt; B4*40
</t>
        </r>
      </text>
    </comment>
    <comment ref="B25" authorId="0">
      <text>
        <r>
          <rPr>
            <sz val="9"/>
            <color indexed="81"/>
            <rFont val="Tahoma"/>
            <family val="2"/>
          </rPr>
          <t xml:space="preserve">Indien van toepassing selecteren vanuit bovenstaande tabel. Geldt ook voor Seniorenverlof en Overig verlof.
</t>
        </r>
      </text>
    </comment>
    <comment ref="B46" authorId="0">
      <text>
        <r>
          <rPr>
            <sz val="9"/>
            <color indexed="81"/>
            <rFont val="Tahoma"/>
            <family val="2"/>
          </rPr>
          <t>Afhankelijk van het jaar aanpassen [2012, 2013, 2014 of 2015]. Bij een deeltijdfactor &lt;100% aantal dagen selecteren die op werkdagen vallen.</t>
        </r>
      </text>
    </comment>
  </commentList>
</comments>
</file>

<file path=xl/comments7.xml><?xml version="1.0" encoding="utf-8"?>
<comments xmlns="http://schemas.openxmlformats.org/spreadsheetml/2006/main">
  <authors>
    <author>AMeriaan</author>
  </authors>
  <commentList>
    <comment ref="B8" authorId="0">
      <text>
        <r>
          <rPr>
            <sz val="9"/>
            <color indexed="81"/>
            <rFont val="Tahoma"/>
            <family val="2"/>
          </rPr>
          <t xml:space="preserve">Indien een andere percentage eindejaarsuitkering/ vakantieuitkering voor een bepaalde medewerker van toepassing is, hier aanpassen. 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<sst xmlns="http://schemas.openxmlformats.org/spreadsheetml/2006/main" count="667" uniqueCount="75">
  <si>
    <t>nieuwjaarsdag</t>
  </si>
  <si>
    <t>uur</t>
  </si>
  <si>
    <t>2e paasdag</t>
  </si>
  <si>
    <t>koninginnedag</t>
  </si>
  <si>
    <t>bevrijdingsdag</t>
  </si>
  <si>
    <t>hemelvaartsdag</t>
  </si>
  <si>
    <t>45 tot en met 49</t>
  </si>
  <si>
    <t>2e pinksterdag</t>
  </si>
  <si>
    <t>1e kerstdag</t>
  </si>
  <si>
    <t>2e kerstdag</t>
  </si>
  <si>
    <t>x</t>
  </si>
  <si>
    <t>Vakantieverlof</t>
  </si>
  <si>
    <t>Naam</t>
  </si>
  <si>
    <t>A. de Haas</t>
  </si>
  <si>
    <t>G. Brendeke</t>
  </si>
  <si>
    <t>H. Rijpstra</t>
  </si>
  <si>
    <t>R. Slikker</t>
  </si>
  <si>
    <t>M. Scalogne</t>
  </si>
  <si>
    <t>N. Bijleveld</t>
  </si>
  <si>
    <t>R. van der Meijden</t>
  </si>
  <si>
    <t>SOLL uurtarief</t>
  </si>
  <si>
    <t>IST uurtarief</t>
  </si>
  <si>
    <t>Correctie</t>
  </si>
  <si>
    <t>Positieve correctie</t>
  </si>
  <si>
    <t>Medewerker</t>
  </si>
  <si>
    <t>Uren</t>
  </si>
  <si>
    <t>50 tot en met 54</t>
  </si>
  <si>
    <t>55 tot en met 59</t>
  </si>
  <si>
    <t>60 jaar en ouder</t>
  </si>
  <si>
    <t>Werkbare uren</t>
  </si>
  <si>
    <t>Verlof  per jaar</t>
  </si>
  <si>
    <t>Leeftijdgebonden verlof</t>
  </si>
  <si>
    <t>Seniorenverlof</t>
  </si>
  <si>
    <t>Medewerker 1</t>
  </si>
  <si>
    <t>Medewerker 2</t>
  </si>
  <si>
    <t>Medewerker 3</t>
  </si>
  <si>
    <t>Medewerker 4</t>
  </si>
  <si>
    <t>Medewerker 5</t>
  </si>
  <si>
    <t>Medewerker 6</t>
  </si>
  <si>
    <t>Berekening aantal werkbare uren</t>
  </si>
  <si>
    <t>Deeltijd</t>
  </si>
  <si>
    <t>Geboortejaar</t>
  </si>
  <si>
    <t>Geboortedatum</t>
  </si>
  <si>
    <t>Leeftijd</t>
  </si>
  <si>
    <t>Verlof</t>
  </si>
  <si>
    <t>Invullen</t>
  </si>
  <si>
    <t>Deeltijd%</t>
  </si>
  <si>
    <t>Deeltijd 100%</t>
  </si>
  <si>
    <t>Feestdagen</t>
  </si>
  <si>
    <t>Werkbare uren per jaar</t>
  </si>
  <si>
    <t>Totaal verlof</t>
  </si>
  <si>
    <t>Eindejaarsuitkering%</t>
  </si>
  <si>
    <t>Vakantieuitkering%</t>
  </si>
  <si>
    <t>cf art. … van CAO</t>
  </si>
  <si>
    <t>Berekening uurtarief</t>
  </si>
  <si>
    <t>Eindejaarsuitkering</t>
  </si>
  <si>
    <t xml:space="preserve">Vakantieuitkering </t>
  </si>
  <si>
    <t>Werkgeversgedeelte Oudersdompensieoen (OP)</t>
  </si>
  <si>
    <t>Werkgeversgedeelte Arbeidsongeschiktheidspensioen (AP)</t>
  </si>
  <si>
    <t>Werkgeversgedeelte Invaliditeitspensioen (IP)</t>
  </si>
  <si>
    <t>Werkloosheidsuitkering (WW)</t>
  </si>
  <si>
    <t>Werkhervatting gedeeltelijk arbeidsgeschikten (WGA)</t>
  </si>
  <si>
    <t>…</t>
  </si>
  <si>
    <t>Uurtarief</t>
  </si>
  <si>
    <t>Zorgverzekeringswet (ZVW)</t>
  </si>
  <si>
    <t>koningsdag</t>
  </si>
  <si>
    <t>cf CAO, arbeidsovereenkomst</t>
  </si>
  <si>
    <t>Wet op de arbeidsongeschiktheidsverzekering (WAO)/ Wet werk en inkomen naar arbeidsvermogen (WIA)</t>
  </si>
  <si>
    <t>Contracturen per week</t>
  </si>
  <si>
    <t>Werkdagen per week</t>
  </si>
  <si>
    <t>Subsidiabele componenten per jaar (cf verzamelloonstaat/ CAO)</t>
  </si>
  <si>
    <t>Overig verlof</t>
  </si>
  <si>
    <t>Bruto jaarloon (cf Verzamelloonstaat)</t>
  </si>
  <si>
    <t>Totaal bruto jaarloon</t>
  </si>
  <si>
    <t>Totale werkgeverslasten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</si>
</sst>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0.0"/>
    <numFmt numFmtId="165" formatCode="#,##0.0"/>
    <numFmt numFmtId="166" formatCode="_ [$€-413]\ * #,##0.00_ ;_ [$€-413]\ * \-#,##0.00_ ;_ [$€-413]\ * &quot;-&quot;??_ ;_ @_ "/>
    <numFmt numFmtId="167" formatCode="_ [$€-2]\ * #,##0.00_ ;_ [$€-2]\ * \-#,##0.00_ ;_ [$€-2]\ * &quot;-&quot;??_ ;_ @_ 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name val="Verdana"/>
      <family val="2"/>
    </font>
    <font>
      <sz val="9"/>
      <color rgb="FF0070C0"/>
      <name val="Verdana"/>
      <family val="2"/>
    </font>
    <font>
      <b/>
      <sz val="11"/>
      <color indexed="9"/>
      <name val="Verdana"/>
      <family val="2"/>
    </font>
    <font>
      <b/>
      <sz val="9"/>
      <color indexed="9"/>
      <name val="Verdana"/>
      <family val="2"/>
    </font>
    <font>
      <sz val="9"/>
      <color indexed="81"/>
      <name val="Tahoma"/>
      <charset val="1"/>
    </font>
    <font>
      <u/>
      <sz val="9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8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/>
    <xf numFmtId="0" fontId="0" fillId="0" borderId="2" xfId="0" applyBorder="1"/>
    <xf numFmtId="166" fontId="0" fillId="0" borderId="2" xfId="0" applyNumberForma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0" fillId="0" borderId="6" xfId="0" applyBorder="1"/>
    <xf numFmtId="166" fontId="0" fillId="0" borderId="7" xfId="0" applyNumberFormat="1" applyBorder="1"/>
    <xf numFmtId="0" fontId="0" fillId="0" borderId="8" xfId="0" applyBorder="1"/>
    <xf numFmtId="0" fontId="0" fillId="0" borderId="1" xfId="0" applyBorder="1"/>
    <xf numFmtId="0" fontId="0" fillId="0" borderId="1" xfId="0" applyBorder="1" applyAlignment="1">
      <alignment horizontal="right"/>
    </xf>
    <xf numFmtId="166" fontId="0" fillId="2" borderId="9" xfId="0" applyNumberFormat="1" applyFill="1" applyBorder="1"/>
    <xf numFmtId="0" fontId="4" fillId="3" borderId="0" xfId="0" applyFont="1" applyFill="1"/>
    <xf numFmtId="0" fontId="4" fillId="3" borderId="3" xfId="0" applyFont="1" applyFill="1" applyBorder="1"/>
    <xf numFmtId="0" fontId="4" fillId="3" borderId="6" xfId="0" applyFont="1" applyFill="1" applyBorder="1"/>
    <xf numFmtId="0" fontId="4" fillId="3" borderId="13" xfId="0" applyFont="1" applyFill="1" applyBorder="1"/>
    <xf numFmtId="0" fontId="6" fillId="3" borderId="0" xfId="0" applyNumberFormat="1" applyFont="1" applyFill="1" applyBorder="1" applyAlignment="1" applyProtection="1"/>
    <xf numFmtId="0" fontId="9" fillId="3" borderId="0" xfId="0" applyFont="1" applyFill="1" applyBorder="1" applyAlignment="1">
      <alignment horizontal="right"/>
    </xf>
    <xf numFmtId="0" fontId="9" fillId="3" borderId="0" xfId="0" applyFont="1" applyFill="1" applyBorder="1" applyAlignment="1">
      <alignment horizontal="center"/>
    </xf>
    <xf numFmtId="0" fontId="4" fillId="4" borderId="10" xfId="0" applyFont="1" applyFill="1" applyBorder="1"/>
    <xf numFmtId="0" fontId="4" fillId="3" borderId="3" xfId="0" applyFont="1" applyFill="1" applyBorder="1" applyAlignment="1">
      <alignment wrapText="1"/>
    </xf>
    <xf numFmtId="10" fontId="4" fillId="3" borderId="0" xfId="2" applyNumberFormat="1" applyFont="1" applyFill="1"/>
    <xf numFmtId="0" fontId="11" fillId="3" borderId="0" xfId="0" applyFont="1" applyFill="1"/>
    <xf numFmtId="9" fontId="4" fillId="3" borderId="0" xfId="0" applyNumberFormat="1" applyFont="1" applyFill="1"/>
    <xf numFmtId="0" fontId="5" fillId="3" borderId="0" xfId="0" applyFont="1" applyFill="1" applyAlignment="1">
      <alignment wrapText="1"/>
    </xf>
    <xf numFmtId="43" fontId="4" fillId="3" borderId="2" xfId="1" applyFont="1" applyFill="1" applyBorder="1"/>
    <xf numFmtId="43" fontId="4" fillId="3" borderId="0" xfId="0" applyNumberFormat="1" applyFont="1" applyFill="1"/>
    <xf numFmtId="43" fontId="4" fillId="3" borderId="14" xfId="1" applyFont="1" applyFill="1" applyBorder="1"/>
    <xf numFmtId="10" fontId="4" fillId="3" borderId="0" xfId="0" applyNumberFormat="1" applyFont="1" applyFill="1"/>
    <xf numFmtId="43" fontId="4" fillId="3" borderId="0" xfId="1" applyFont="1" applyFill="1"/>
    <xf numFmtId="167" fontId="4" fillId="3" borderId="2" xfId="1" applyNumberFormat="1" applyFont="1" applyFill="1" applyBorder="1"/>
    <xf numFmtId="167" fontId="4" fillId="3" borderId="2" xfId="0" applyNumberFormat="1" applyFont="1" applyFill="1" applyBorder="1"/>
    <xf numFmtId="0" fontId="5" fillId="3" borderId="3" xfId="0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4" fillId="3" borderId="5" xfId="0" applyFont="1" applyFill="1" applyBorder="1" applyAlignment="1">
      <alignment vertical="top" wrapText="1"/>
    </xf>
    <xf numFmtId="167" fontId="4" fillId="3" borderId="7" xfId="0" applyNumberFormat="1" applyFont="1" applyFill="1" applyBorder="1"/>
    <xf numFmtId="167" fontId="4" fillId="3" borderId="14" xfId="0" applyNumberFormat="1" applyFont="1" applyFill="1" applyBorder="1"/>
    <xf numFmtId="167" fontId="4" fillId="3" borderId="15" xfId="0" applyNumberFormat="1" applyFont="1" applyFill="1" applyBorder="1"/>
    <xf numFmtId="0" fontId="4" fillId="3" borderId="5" xfId="0" applyFont="1" applyFill="1" applyBorder="1" applyAlignment="1">
      <alignment vertical="top"/>
    </xf>
    <xf numFmtId="0" fontId="4" fillId="3" borderId="4" xfId="0" applyFont="1" applyFill="1" applyBorder="1" applyAlignment="1">
      <alignment wrapText="1"/>
    </xf>
    <xf numFmtId="0" fontId="4" fillId="3" borderId="5" xfId="0" applyFont="1" applyFill="1" applyBorder="1" applyAlignment="1">
      <alignment wrapText="1"/>
    </xf>
    <xf numFmtId="1" fontId="4" fillId="3" borderId="6" xfId="0" applyNumberFormat="1" applyFont="1" applyFill="1" applyBorder="1"/>
    <xf numFmtId="167" fontId="4" fillId="3" borderId="14" xfId="1" applyNumberFormat="1" applyFont="1" applyFill="1" applyBorder="1"/>
    <xf numFmtId="0" fontId="4" fillId="4" borderId="5" xfId="0" applyFont="1" applyFill="1" applyBorder="1" applyProtection="1">
      <protection locked="0"/>
    </xf>
    <xf numFmtId="10" fontId="4" fillId="4" borderId="7" xfId="2" applyNumberFormat="1" applyFont="1" applyFill="1" applyBorder="1" applyProtection="1">
      <protection locked="0"/>
    </xf>
    <xf numFmtId="1" fontId="4" fillId="4" borderId="7" xfId="0" applyNumberFormat="1" applyFont="1" applyFill="1" applyBorder="1" applyProtection="1">
      <protection locked="0"/>
    </xf>
    <xf numFmtId="14" fontId="4" fillId="4" borderId="7" xfId="0" applyNumberFormat="1" applyFont="1" applyFill="1" applyBorder="1" applyProtection="1">
      <protection locked="0"/>
    </xf>
    <xf numFmtId="1" fontId="4" fillId="4" borderId="15" xfId="0" applyNumberFormat="1" applyFont="1" applyFill="1" applyBorder="1" applyProtection="1">
      <protection locked="0"/>
    </xf>
    <xf numFmtId="0" fontId="4" fillId="4" borderId="6" xfId="0" applyFont="1" applyFill="1" applyBorder="1" applyProtection="1">
      <protection locked="0"/>
    </xf>
    <xf numFmtId="0" fontId="4" fillId="4" borderId="2" xfId="0" applyFont="1" applyFill="1" applyBorder="1" applyProtection="1">
      <protection locked="0"/>
    </xf>
    <xf numFmtId="0" fontId="4" fillId="4" borderId="13" xfId="0" applyFont="1" applyFill="1" applyBorder="1" applyProtection="1">
      <protection locked="0"/>
    </xf>
    <xf numFmtId="0" fontId="4" fillId="4" borderId="14" xfId="0" applyFont="1" applyFill="1" applyBorder="1" applyProtection="1">
      <protection locked="0"/>
    </xf>
    <xf numFmtId="2" fontId="4" fillId="4" borderId="2" xfId="0" applyNumberFormat="1" applyFont="1" applyFill="1" applyBorder="1" applyProtection="1">
      <protection locked="0"/>
    </xf>
    <xf numFmtId="0" fontId="4" fillId="4" borderId="19" xfId="0" applyFont="1" applyFill="1" applyBorder="1" applyProtection="1">
      <protection locked="0"/>
    </xf>
    <xf numFmtId="0" fontId="4" fillId="4" borderId="20" xfId="0" applyFont="1" applyFill="1" applyBorder="1" applyProtection="1">
      <protection locked="0"/>
    </xf>
    <xf numFmtId="10" fontId="4" fillId="4" borderId="4" xfId="2" applyNumberFormat="1" applyFont="1" applyFill="1" applyBorder="1" applyProtection="1">
      <protection locked="0"/>
    </xf>
    <xf numFmtId="9" fontId="4" fillId="4" borderId="14" xfId="2" applyFont="1" applyFill="1" applyBorder="1" applyProtection="1">
      <protection locked="0"/>
    </xf>
    <xf numFmtId="10" fontId="4" fillId="4" borderId="2" xfId="0" applyNumberFormat="1" applyFont="1" applyFill="1" applyBorder="1" applyProtection="1">
      <protection locked="0"/>
    </xf>
    <xf numFmtId="9" fontId="4" fillId="4" borderId="2" xfId="0" applyNumberFormat="1" applyFont="1" applyFill="1" applyBorder="1" applyProtection="1">
      <protection locked="0"/>
    </xf>
    <xf numFmtId="167" fontId="4" fillId="4" borderId="2" xfId="1" applyNumberFormat="1" applyFont="1" applyFill="1" applyBorder="1" applyProtection="1">
      <protection locked="0"/>
    </xf>
    <xf numFmtId="167" fontId="4" fillId="4" borderId="2" xfId="0" applyNumberFormat="1" applyFont="1" applyFill="1" applyBorder="1" applyProtection="1">
      <protection locked="0"/>
    </xf>
    <xf numFmtId="167" fontId="4" fillId="4" borderId="7" xfId="0" applyNumberFormat="1" applyFont="1" applyFill="1" applyBorder="1" applyProtection="1">
      <protection locked="0"/>
    </xf>
    <xf numFmtId="167" fontId="4" fillId="4" borderId="14" xfId="0" applyNumberFormat="1" applyFont="1" applyFill="1" applyBorder="1" applyProtection="1">
      <protection locked="0"/>
    </xf>
    <xf numFmtId="167" fontId="4" fillId="4" borderId="15" xfId="0" applyNumberFormat="1" applyFont="1" applyFill="1" applyBorder="1" applyProtection="1">
      <protection locked="0"/>
    </xf>
    <xf numFmtId="0" fontId="4" fillId="4" borderId="4" xfId="0" applyFont="1" applyFill="1" applyBorder="1" applyAlignment="1" applyProtection="1">
      <alignment vertical="top" wrapText="1"/>
      <protection locked="0"/>
    </xf>
    <xf numFmtId="0" fontId="4" fillId="4" borderId="4" xfId="0" applyFont="1" applyFill="1" applyBorder="1" applyAlignment="1" applyProtection="1">
      <alignment vertical="top"/>
      <protection locked="0"/>
    </xf>
    <xf numFmtId="0" fontId="4" fillId="4" borderId="5" xfId="0" applyFont="1" applyFill="1" applyBorder="1" applyAlignment="1" applyProtection="1">
      <alignment vertical="top" wrapText="1"/>
      <protection locked="0"/>
    </xf>
    <xf numFmtId="10" fontId="4" fillId="4" borderId="14" xfId="0" applyNumberFormat="1" applyFont="1" applyFill="1" applyBorder="1" applyProtection="1">
      <protection locked="0"/>
    </xf>
    <xf numFmtId="9" fontId="4" fillId="4" borderId="14" xfId="0" applyNumberFormat="1" applyFont="1" applyFill="1" applyBorder="1" applyProtection="1">
      <protection locked="0"/>
    </xf>
    <xf numFmtId="167" fontId="4" fillId="4" borderId="14" xfId="1" applyNumberFormat="1" applyFont="1" applyFill="1" applyBorder="1" applyProtection="1">
      <protection locked="0"/>
    </xf>
    <xf numFmtId="10" fontId="4" fillId="4" borderId="15" xfId="2" applyNumberFormat="1" applyFont="1" applyFill="1" applyBorder="1" applyProtection="1">
      <protection locked="0"/>
    </xf>
    <xf numFmtId="10" fontId="4" fillId="4" borderId="5" xfId="2" applyNumberFormat="1" applyFont="1" applyFill="1" applyBorder="1" applyProtection="1">
      <protection locked="0"/>
    </xf>
    <xf numFmtId="0" fontId="4" fillId="3" borderId="0" xfId="0" applyFont="1" applyFill="1" applyProtection="1"/>
    <xf numFmtId="0" fontId="9" fillId="3" borderId="0" xfId="0" applyFont="1" applyFill="1" applyBorder="1" applyAlignment="1" applyProtection="1">
      <alignment horizontal="right"/>
    </xf>
    <xf numFmtId="0" fontId="9" fillId="3" borderId="0" xfId="0" applyFont="1" applyFill="1" applyBorder="1" applyAlignment="1" applyProtection="1">
      <alignment horizontal="center"/>
    </xf>
    <xf numFmtId="0" fontId="4" fillId="4" borderId="10" xfId="0" applyFont="1" applyFill="1" applyBorder="1" applyProtection="1"/>
    <xf numFmtId="0" fontId="4" fillId="3" borderId="3" xfId="0" applyFont="1" applyFill="1" applyBorder="1" applyProtection="1"/>
    <xf numFmtId="0" fontId="4" fillId="3" borderId="0" xfId="0" applyFont="1" applyFill="1" applyBorder="1" applyProtection="1"/>
    <xf numFmtId="0" fontId="4" fillId="3" borderId="6" xfId="0" applyFont="1" applyFill="1" applyBorder="1" applyProtection="1"/>
    <xf numFmtId="0" fontId="4" fillId="3" borderId="13" xfId="0" applyFont="1" applyFill="1" applyBorder="1" applyProtection="1"/>
    <xf numFmtId="0" fontId="4" fillId="3" borderId="7" xfId="0" applyFont="1" applyFill="1" applyBorder="1" applyProtection="1"/>
    <xf numFmtId="2" fontId="4" fillId="3" borderId="2" xfId="0" applyNumberFormat="1" applyFont="1" applyFill="1" applyBorder="1" applyProtection="1"/>
    <xf numFmtId="0" fontId="4" fillId="3" borderId="2" xfId="0" applyFont="1" applyFill="1" applyBorder="1" applyProtection="1"/>
    <xf numFmtId="0" fontId="4" fillId="3" borderId="6" xfId="0" applyFont="1" applyFill="1" applyBorder="1" applyAlignment="1" applyProtection="1">
      <alignment wrapText="1"/>
    </xf>
    <xf numFmtId="0" fontId="4" fillId="3" borderId="15" xfId="0" applyFont="1" applyFill="1" applyBorder="1" applyProtection="1"/>
    <xf numFmtId="2" fontId="4" fillId="3" borderId="14" xfId="0" applyNumberFormat="1" applyFont="1" applyFill="1" applyBorder="1" applyProtection="1"/>
    <xf numFmtId="0" fontId="5" fillId="3" borderId="0" xfId="0" applyFont="1" applyFill="1" applyProtection="1"/>
    <xf numFmtId="164" fontId="4" fillId="3" borderId="2" xfId="0" applyNumberFormat="1" applyFont="1" applyFill="1" applyBorder="1" applyProtection="1"/>
    <xf numFmtId="0" fontId="4" fillId="3" borderId="2" xfId="0" applyFont="1" applyFill="1" applyBorder="1" applyAlignment="1" applyProtection="1">
      <alignment wrapText="1"/>
    </xf>
    <xf numFmtId="1" fontId="4" fillId="3" borderId="0" xfId="0" applyNumberFormat="1" applyFont="1" applyFill="1" applyProtection="1"/>
    <xf numFmtId="0" fontId="4" fillId="3" borderId="5" xfId="0" applyFont="1" applyFill="1" applyBorder="1" applyProtection="1"/>
    <xf numFmtId="0" fontId="4" fillId="3" borderId="3" xfId="0" applyFont="1" applyFill="1" applyBorder="1" applyAlignment="1" applyProtection="1">
      <alignment wrapText="1"/>
    </xf>
    <xf numFmtId="0" fontId="4" fillId="3" borderId="4" xfId="0" applyFont="1" applyFill="1" applyBorder="1" applyProtection="1"/>
    <xf numFmtId="2" fontId="4" fillId="0" borderId="4" xfId="0" applyNumberFormat="1" applyFont="1" applyFill="1" applyBorder="1" applyProtection="1"/>
    <xf numFmtId="2" fontId="4" fillId="3" borderId="4" xfId="0" applyNumberFormat="1" applyFont="1" applyFill="1" applyBorder="1" applyProtection="1"/>
    <xf numFmtId="165" fontId="4" fillId="3" borderId="4" xfId="0" applyNumberFormat="1" applyFont="1" applyFill="1" applyBorder="1" applyProtection="1"/>
    <xf numFmtId="0" fontId="4" fillId="0" borderId="2" xfId="0" applyFont="1" applyFill="1" applyBorder="1" applyProtection="1"/>
    <xf numFmtId="165" fontId="4" fillId="3" borderId="2" xfId="0" applyNumberFormat="1" applyFont="1" applyFill="1" applyBorder="1" applyProtection="1"/>
    <xf numFmtId="0" fontId="4" fillId="0" borderId="6" xfId="0" applyFont="1" applyFill="1" applyBorder="1" applyProtection="1"/>
    <xf numFmtId="2" fontId="4" fillId="0" borderId="2" xfId="0" applyNumberFormat="1" applyFont="1" applyFill="1" applyBorder="1" applyProtection="1"/>
    <xf numFmtId="0" fontId="4" fillId="3" borderId="14" xfId="0" applyFont="1" applyFill="1" applyBorder="1" applyProtection="1"/>
    <xf numFmtId="165" fontId="4" fillId="3" borderId="14" xfId="0" applyNumberFormat="1" applyFont="1" applyFill="1" applyBorder="1" applyProtection="1"/>
    <xf numFmtId="0" fontId="7" fillId="3" borderId="15" xfId="0" applyFont="1" applyFill="1" applyBorder="1" applyProtection="1"/>
    <xf numFmtId="165" fontId="4" fillId="3" borderId="0" xfId="0" applyNumberFormat="1" applyFont="1" applyFill="1" applyProtection="1"/>
    <xf numFmtId="164" fontId="4" fillId="3" borderId="4" xfId="0" applyNumberFormat="1" applyFont="1" applyFill="1" applyBorder="1" applyProtection="1"/>
    <xf numFmtId="164" fontId="4" fillId="3" borderId="14" xfId="0" applyNumberFormat="1" applyFont="1" applyFill="1" applyBorder="1" applyProtection="1"/>
    <xf numFmtId="0" fontId="4" fillId="3" borderId="3" xfId="0" applyFont="1" applyFill="1" applyBorder="1" applyAlignment="1">
      <alignment vertical="top" wrapText="1"/>
    </xf>
    <xf numFmtId="0" fontId="4" fillId="3" borderId="11" xfId="0" applyFont="1" applyFill="1" applyBorder="1" applyAlignment="1" applyProtection="1">
      <alignment horizontal="center" vertical="top" wrapText="1"/>
    </xf>
    <xf numFmtId="0" fontId="4" fillId="3" borderId="12" xfId="0" applyFont="1" applyFill="1" applyBorder="1" applyAlignment="1" applyProtection="1">
      <alignment horizontal="center" vertical="top" wrapText="1"/>
    </xf>
    <xf numFmtId="0" fontId="8" fillId="5" borderId="16" xfId="0" applyFont="1" applyFill="1" applyBorder="1" applyAlignment="1" applyProtection="1">
      <alignment horizontal="center"/>
    </xf>
    <xf numFmtId="0" fontId="8" fillId="5" borderId="17" xfId="0" applyFont="1" applyFill="1" applyBorder="1" applyAlignment="1" applyProtection="1">
      <alignment horizontal="center"/>
    </xf>
    <xf numFmtId="0" fontId="8" fillId="5" borderId="18" xfId="0" applyFont="1" applyFill="1" applyBorder="1" applyAlignment="1" applyProtection="1">
      <alignment horizontal="center"/>
    </xf>
    <xf numFmtId="10" fontId="4" fillId="3" borderId="11" xfId="2" applyNumberFormat="1" applyFont="1" applyFill="1" applyBorder="1" applyAlignment="1" applyProtection="1">
      <alignment horizontal="center"/>
    </xf>
    <xf numFmtId="10" fontId="4" fillId="3" borderId="12" xfId="2" applyNumberFormat="1" applyFont="1" applyFill="1" applyBorder="1" applyAlignment="1" applyProtection="1">
      <alignment horizontal="center"/>
    </xf>
    <xf numFmtId="0" fontId="4" fillId="3" borderId="0" xfId="0" applyFont="1" applyFill="1" applyAlignment="1">
      <alignment horizontal="center"/>
    </xf>
    <xf numFmtId="0" fontId="8" fillId="5" borderId="16" xfId="0" applyFont="1" applyFill="1" applyBorder="1" applyAlignment="1">
      <alignment horizontal="center"/>
    </xf>
    <xf numFmtId="0" fontId="8" fillId="5" borderId="17" xfId="0" applyFont="1" applyFill="1" applyBorder="1" applyAlignment="1">
      <alignment horizontal="center"/>
    </xf>
    <xf numFmtId="0" fontId="8" fillId="5" borderId="18" xfId="0" applyFont="1" applyFill="1" applyBorder="1" applyAlignment="1">
      <alignment horizontal="center"/>
    </xf>
  </cellXfs>
  <cellStyles count="3">
    <cellStyle name="Komma" xfId="1" builtinId="3"/>
    <cellStyle name="Procent" xfId="2" builtinId="5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8"/>
  <sheetViews>
    <sheetView topLeftCell="A18" zoomScaleNormal="100" workbookViewId="0">
      <selection activeCell="D47" sqref="D47"/>
    </sheetView>
  </sheetViews>
  <sheetFormatPr defaultRowHeight="11.25"/>
  <cols>
    <col min="1" max="1" width="21.42578125" style="73" customWidth="1"/>
    <col min="2" max="2" width="14" style="73" bestFit="1" customWidth="1"/>
    <col min="3" max="3" width="6.85546875" style="73" customWidth="1"/>
    <col min="4" max="4" width="14.7109375" style="73" bestFit="1" customWidth="1"/>
    <col min="5" max="5" width="15.7109375" style="73" customWidth="1"/>
    <col min="6" max="6" width="17" style="73" bestFit="1" customWidth="1"/>
    <col min="7" max="7" width="7" style="73" customWidth="1"/>
    <col min="8" max="8" width="4" style="73" bestFit="1" customWidth="1"/>
    <col min="9" max="9" width="15.28515625" style="73" bestFit="1" customWidth="1"/>
    <col min="10" max="11" width="9.140625" style="73"/>
    <col min="12" max="12" width="15.7109375" style="73" bestFit="1" customWidth="1"/>
    <col min="13" max="13" width="9.85546875" style="73" customWidth="1"/>
    <col min="14" max="16384" width="9.140625" style="73"/>
  </cols>
  <sheetData>
    <row r="1" spans="1:10" ht="15.75" customHeight="1" thickBot="1">
      <c r="A1" s="110" t="s">
        <v>39</v>
      </c>
      <c r="B1" s="111"/>
      <c r="C1" s="111"/>
      <c r="D1" s="111"/>
      <c r="E1" s="111"/>
      <c r="F1" s="111"/>
      <c r="G1" s="111"/>
      <c r="H1" s="111"/>
      <c r="I1" s="111"/>
      <c r="J1" s="112"/>
    </row>
    <row r="2" spans="1:10" ht="12" thickBot="1">
      <c r="A2" s="74"/>
      <c r="B2" s="75"/>
      <c r="C2" s="75"/>
      <c r="D2" s="75"/>
      <c r="E2" s="75"/>
      <c r="F2" s="75"/>
      <c r="J2" s="76" t="s">
        <v>45</v>
      </c>
    </row>
    <row r="3" spans="1:10">
      <c r="A3" s="77" t="s">
        <v>12</v>
      </c>
      <c r="B3" s="44" t="s">
        <v>33</v>
      </c>
      <c r="C3" s="75"/>
      <c r="D3" s="75"/>
      <c r="E3" s="75"/>
      <c r="F3" s="75"/>
      <c r="J3" s="78"/>
    </row>
    <row r="4" spans="1:10">
      <c r="A4" s="79" t="s">
        <v>46</v>
      </c>
      <c r="B4" s="45">
        <v>1</v>
      </c>
      <c r="C4" s="75"/>
      <c r="D4" s="75"/>
      <c r="E4" s="75"/>
      <c r="F4" s="75"/>
      <c r="J4" s="78"/>
    </row>
    <row r="5" spans="1:10">
      <c r="A5" s="79" t="s">
        <v>41</v>
      </c>
      <c r="B5" s="46">
        <v>1955</v>
      </c>
      <c r="C5" s="75"/>
      <c r="D5" s="75"/>
      <c r="E5" s="75"/>
      <c r="F5" s="75"/>
      <c r="J5" s="78"/>
    </row>
    <row r="6" spans="1:10">
      <c r="A6" s="79" t="s">
        <v>42</v>
      </c>
      <c r="B6" s="47">
        <v>20376</v>
      </c>
      <c r="C6" s="75"/>
      <c r="D6" s="75"/>
      <c r="E6" s="75"/>
      <c r="F6" s="75"/>
      <c r="J6" s="78"/>
    </row>
    <row r="7" spans="1:10">
      <c r="A7" s="79" t="s">
        <v>43</v>
      </c>
      <c r="B7" s="46">
        <f>2014-B5</f>
        <v>59</v>
      </c>
      <c r="C7" s="75"/>
      <c r="D7" s="75"/>
      <c r="E7" s="75"/>
      <c r="F7" s="75"/>
      <c r="J7" s="78"/>
    </row>
    <row r="8" spans="1:10">
      <c r="A8" s="79" t="s">
        <v>68</v>
      </c>
      <c r="B8" s="46">
        <f>B4*36</f>
        <v>36</v>
      </c>
      <c r="C8" s="75"/>
      <c r="D8" s="75"/>
      <c r="E8" s="75"/>
      <c r="F8" s="75"/>
      <c r="J8" s="78"/>
    </row>
    <row r="9" spans="1:10" ht="12" thickBot="1">
      <c r="A9" s="80" t="s">
        <v>69</v>
      </c>
      <c r="B9" s="48">
        <v>5</v>
      </c>
      <c r="C9" s="75"/>
      <c r="D9" s="75"/>
      <c r="E9" s="75"/>
      <c r="F9" s="75"/>
      <c r="J9" s="78"/>
    </row>
    <row r="10" spans="1:10" ht="12" thickBot="1">
      <c r="A10" s="74"/>
      <c r="B10" s="75"/>
      <c r="C10" s="75"/>
      <c r="D10" s="75"/>
      <c r="E10" s="75"/>
      <c r="F10" s="75"/>
      <c r="J10" s="78"/>
    </row>
    <row r="11" spans="1:10" ht="22.5" customHeight="1">
      <c r="A11" s="77" t="s">
        <v>47</v>
      </c>
      <c r="B11" s="108" t="s">
        <v>66</v>
      </c>
      <c r="C11" s="109"/>
      <c r="F11" s="77" t="s">
        <v>46</v>
      </c>
      <c r="G11" s="113">
        <f>$B$4</f>
        <v>1</v>
      </c>
      <c r="H11" s="114"/>
    </row>
    <row r="12" spans="1:10">
      <c r="A12" s="79" t="s">
        <v>30</v>
      </c>
      <c r="B12" s="50">
        <v>165.6</v>
      </c>
      <c r="C12" s="81" t="s">
        <v>1</v>
      </c>
      <c r="F12" s="79" t="s">
        <v>30</v>
      </c>
      <c r="G12" s="82">
        <f>B12*$B$4</f>
        <v>165.6</v>
      </c>
      <c r="H12" s="81" t="s">
        <v>1</v>
      </c>
    </row>
    <row r="13" spans="1:10">
      <c r="A13" s="79"/>
      <c r="B13" s="83"/>
      <c r="C13" s="81"/>
      <c r="F13" s="79"/>
      <c r="G13" s="83"/>
      <c r="H13" s="81"/>
    </row>
    <row r="14" spans="1:10" ht="22.5" customHeight="1">
      <c r="A14" s="84" t="s">
        <v>31</v>
      </c>
      <c r="B14" s="83"/>
      <c r="C14" s="81"/>
      <c r="F14" s="84" t="s">
        <v>31</v>
      </c>
      <c r="G14" s="83"/>
      <c r="H14" s="81"/>
    </row>
    <row r="15" spans="1:10">
      <c r="A15" s="49" t="s">
        <v>6</v>
      </c>
      <c r="B15" s="50">
        <v>7.2</v>
      </c>
      <c r="C15" s="81" t="s">
        <v>1</v>
      </c>
      <c r="F15" s="79" t="str">
        <f>A15</f>
        <v>45 tot en met 49</v>
      </c>
      <c r="G15" s="82">
        <f>B15*$B$4</f>
        <v>7.2</v>
      </c>
      <c r="H15" s="81" t="s">
        <v>1</v>
      </c>
    </row>
    <row r="16" spans="1:10">
      <c r="A16" s="49" t="s">
        <v>26</v>
      </c>
      <c r="B16" s="50">
        <v>14.4</v>
      </c>
      <c r="C16" s="81" t="s">
        <v>1</v>
      </c>
      <c r="F16" s="79" t="str">
        <f t="shared" ref="F16:F18" si="0">A16</f>
        <v>50 tot en met 54</v>
      </c>
      <c r="G16" s="82">
        <f t="shared" ref="G16:G18" si="1">B16*$B$4</f>
        <v>14.4</v>
      </c>
      <c r="H16" s="81" t="s">
        <v>1</v>
      </c>
    </row>
    <row r="17" spans="1:13">
      <c r="A17" s="49" t="s">
        <v>27</v>
      </c>
      <c r="B17" s="50">
        <v>21.6</v>
      </c>
      <c r="C17" s="81" t="s">
        <v>1</v>
      </c>
      <c r="F17" s="79" t="str">
        <f t="shared" si="0"/>
        <v>55 tot en met 59</v>
      </c>
      <c r="G17" s="82">
        <f t="shared" si="1"/>
        <v>21.6</v>
      </c>
      <c r="H17" s="81" t="s">
        <v>1</v>
      </c>
    </row>
    <row r="18" spans="1:13">
      <c r="A18" s="49" t="s">
        <v>28</v>
      </c>
      <c r="B18" s="50">
        <v>28.8</v>
      </c>
      <c r="C18" s="81" t="s">
        <v>1</v>
      </c>
      <c r="F18" s="79" t="str">
        <f t="shared" si="0"/>
        <v>60 jaar en ouder</v>
      </c>
      <c r="G18" s="82">
        <f t="shared" si="1"/>
        <v>28.8</v>
      </c>
      <c r="H18" s="81" t="s">
        <v>1</v>
      </c>
    </row>
    <row r="19" spans="1:13">
      <c r="A19" s="79"/>
      <c r="B19" s="83"/>
      <c r="C19" s="81"/>
      <c r="F19" s="79"/>
      <c r="G19" s="83"/>
      <c r="H19" s="81"/>
    </row>
    <row r="20" spans="1:13">
      <c r="A20" s="49" t="s">
        <v>32</v>
      </c>
      <c r="B20" s="50">
        <v>50</v>
      </c>
      <c r="C20" s="81" t="s">
        <v>1</v>
      </c>
      <c r="F20" s="79" t="str">
        <f>A20</f>
        <v>Seniorenverlof</v>
      </c>
      <c r="G20" s="82">
        <f>B20*$B$4</f>
        <v>50</v>
      </c>
      <c r="H20" s="81" t="s">
        <v>1</v>
      </c>
    </row>
    <row r="21" spans="1:13">
      <c r="A21" s="79"/>
      <c r="B21" s="83"/>
      <c r="C21" s="81"/>
      <c r="F21" s="79"/>
      <c r="G21" s="83"/>
      <c r="H21" s="81"/>
    </row>
    <row r="22" spans="1:13" ht="12" thickBot="1">
      <c r="A22" s="51" t="s">
        <v>71</v>
      </c>
      <c r="B22" s="52">
        <v>25</v>
      </c>
      <c r="C22" s="85" t="s">
        <v>1</v>
      </c>
      <c r="F22" s="80" t="str">
        <f>A22</f>
        <v>Overig verlof</v>
      </c>
      <c r="G22" s="86">
        <f>B22*B4</f>
        <v>25</v>
      </c>
      <c r="H22" s="85" t="s">
        <v>1</v>
      </c>
    </row>
    <row r="23" spans="1:13" ht="12" thickBot="1">
      <c r="A23" s="17"/>
      <c r="B23" s="87"/>
    </row>
    <row r="24" spans="1:13">
      <c r="A24" s="77" t="s">
        <v>44</v>
      </c>
      <c r="B24" s="105">
        <f>G12</f>
        <v>165.6</v>
      </c>
      <c r="C24" s="93" t="s">
        <v>1</v>
      </c>
      <c r="D24" s="91"/>
    </row>
    <row r="25" spans="1:13" ht="22.5">
      <c r="A25" s="84" t="s">
        <v>31</v>
      </c>
      <c r="B25" s="53">
        <v>21.6</v>
      </c>
      <c r="C25" s="83" t="s">
        <v>1</v>
      </c>
      <c r="D25" s="81" t="str">
        <f>"+/+"</f>
        <v>+/+</v>
      </c>
      <c r="E25" s="78"/>
    </row>
    <row r="26" spans="1:13">
      <c r="A26" s="84" t="str">
        <f>A20</f>
        <v>Seniorenverlof</v>
      </c>
      <c r="B26" s="53">
        <v>50</v>
      </c>
      <c r="C26" s="83" t="s">
        <v>1</v>
      </c>
      <c r="D26" s="81" t="str">
        <f t="shared" ref="D26:D27" si="2">"+/+"</f>
        <v>+/+</v>
      </c>
      <c r="E26" s="78"/>
    </row>
    <row r="27" spans="1:13">
      <c r="A27" s="79" t="str">
        <f>A22</f>
        <v>Overig verlof</v>
      </c>
      <c r="B27" s="53">
        <v>25</v>
      </c>
      <c r="C27" s="83" t="s">
        <v>1</v>
      </c>
      <c r="D27" s="81" t="str">
        <f t="shared" si="2"/>
        <v>+/+</v>
      </c>
      <c r="E27" s="78"/>
    </row>
    <row r="28" spans="1:13" ht="12" thickBot="1">
      <c r="A28" s="80" t="s">
        <v>50</v>
      </c>
      <c r="B28" s="106">
        <f>SUM(B24:B27)</f>
        <v>262.2</v>
      </c>
      <c r="C28" s="101" t="s">
        <v>1</v>
      </c>
      <c r="D28" s="85"/>
    </row>
    <row r="29" spans="1:13" ht="12" thickBot="1">
      <c r="B29" s="90"/>
    </row>
    <row r="30" spans="1:13">
      <c r="A30" s="77" t="s">
        <v>48</v>
      </c>
      <c r="B30" s="91">
        <v>2012</v>
      </c>
      <c r="E30" s="77" t="s">
        <v>48</v>
      </c>
      <c r="F30" s="91">
        <v>2013</v>
      </c>
      <c r="I30" s="77" t="s">
        <v>48</v>
      </c>
      <c r="J30" s="91">
        <v>2014</v>
      </c>
      <c r="L30" s="77" t="s">
        <v>48</v>
      </c>
      <c r="M30" s="91">
        <v>2015</v>
      </c>
    </row>
    <row r="31" spans="1:13">
      <c r="A31" s="79" t="s">
        <v>0</v>
      </c>
      <c r="B31" s="81">
        <v>0</v>
      </c>
      <c r="E31" s="79" t="s">
        <v>0</v>
      </c>
      <c r="F31" s="81">
        <v>1</v>
      </c>
      <c r="I31" s="79" t="s">
        <v>0</v>
      </c>
      <c r="J31" s="81">
        <v>1</v>
      </c>
      <c r="L31" s="79" t="s">
        <v>0</v>
      </c>
      <c r="M31" s="81">
        <v>1</v>
      </c>
    </row>
    <row r="32" spans="1:13">
      <c r="A32" s="79" t="s">
        <v>2</v>
      </c>
      <c r="B32" s="81">
        <v>1</v>
      </c>
      <c r="E32" s="79" t="s">
        <v>2</v>
      </c>
      <c r="F32" s="81">
        <v>1</v>
      </c>
      <c r="I32" s="79" t="s">
        <v>2</v>
      </c>
      <c r="J32" s="81">
        <v>1</v>
      </c>
      <c r="L32" s="79" t="s">
        <v>2</v>
      </c>
      <c r="M32" s="81">
        <v>1</v>
      </c>
    </row>
    <row r="33" spans="1:13">
      <c r="A33" s="79" t="s">
        <v>3</v>
      </c>
      <c r="B33" s="81">
        <v>1</v>
      </c>
      <c r="E33" s="79" t="s">
        <v>3</v>
      </c>
      <c r="F33" s="81">
        <v>1</v>
      </c>
      <c r="I33" s="79" t="s">
        <v>65</v>
      </c>
      <c r="J33" s="81">
        <v>0</v>
      </c>
      <c r="L33" s="79" t="s">
        <v>65</v>
      </c>
      <c r="M33" s="81">
        <v>1</v>
      </c>
    </row>
    <row r="34" spans="1:13">
      <c r="A34" s="79" t="s">
        <v>4</v>
      </c>
      <c r="B34" s="81">
        <v>0</v>
      </c>
      <c r="E34" s="79" t="s">
        <v>4</v>
      </c>
      <c r="F34" s="81">
        <v>0</v>
      </c>
      <c r="I34" s="79" t="s">
        <v>4</v>
      </c>
      <c r="J34" s="81">
        <v>0</v>
      </c>
      <c r="L34" s="79" t="s">
        <v>4</v>
      </c>
      <c r="M34" s="81">
        <v>1</v>
      </c>
    </row>
    <row r="35" spans="1:13">
      <c r="A35" s="79" t="s">
        <v>5</v>
      </c>
      <c r="B35" s="81">
        <v>1</v>
      </c>
      <c r="E35" s="79" t="s">
        <v>5</v>
      </c>
      <c r="F35" s="81">
        <v>1</v>
      </c>
      <c r="I35" s="79" t="s">
        <v>5</v>
      </c>
      <c r="J35" s="81">
        <v>1</v>
      </c>
      <c r="L35" s="79" t="s">
        <v>5</v>
      </c>
      <c r="M35" s="81">
        <v>1</v>
      </c>
    </row>
    <row r="36" spans="1:13">
      <c r="A36" s="79" t="s">
        <v>7</v>
      </c>
      <c r="B36" s="81">
        <v>1</v>
      </c>
      <c r="E36" s="79" t="s">
        <v>7</v>
      </c>
      <c r="F36" s="81">
        <v>1</v>
      </c>
      <c r="I36" s="79" t="s">
        <v>7</v>
      </c>
      <c r="J36" s="81">
        <v>1</v>
      </c>
      <c r="L36" s="79" t="s">
        <v>7</v>
      </c>
      <c r="M36" s="81">
        <v>1</v>
      </c>
    </row>
    <row r="37" spans="1:13">
      <c r="A37" s="79" t="s">
        <v>8</v>
      </c>
      <c r="B37" s="81">
        <v>1</v>
      </c>
      <c r="E37" s="79" t="s">
        <v>8</v>
      </c>
      <c r="F37" s="81">
        <v>1</v>
      </c>
      <c r="I37" s="79" t="s">
        <v>8</v>
      </c>
      <c r="J37" s="81">
        <v>1</v>
      </c>
      <c r="L37" s="79" t="s">
        <v>8</v>
      </c>
      <c r="M37" s="81">
        <v>1</v>
      </c>
    </row>
    <row r="38" spans="1:13">
      <c r="A38" s="79" t="s">
        <v>9</v>
      </c>
      <c r="B38" s="81">
        <v>1</v>
      </c>
      <c r="E38" s="79" t="s">
        <v>9</v>
      </c>
      <c r="F38" s="81">
        <v>1</v>
      </c>
      <c r="I38" s="79" t="s">
        <v>9</v>
      </c>
      <c r="J38" s="81">
        <v>1</v>
      </c>
      <c r="L38" s="79" t="s">
        <v>9</v>
      </c>
      <c r="M38" s="81">
        <v>0</v>
      </c>
    </row>
    <row r="39" spans="1:13">
      <c r="A39" s="54" t="s">
        <v>62</v>
      </c>
      <c r="B39" s="55"/>
      <c r="E39" s="54" t="s">
        <v>62</v>
      </c>
      <c r="F39" s="55"/>
      <c r="I39" s="54" t="s">
        <v>62</v>
      </c>
      <c r="J39" s="55"/>
      <c r="L39" s="54" t="s">
        <v>62</v>
      </c>
      <c r="M39" s="55"/>
    </row>
    <row r="40" spans="1:13">
      <c r="A40" s="54" t="s">
        <v>62</v>
      </c>
      <c r="B40" s="55"/>
      <c r="E40" s="54" t="s">
        <v>62</v>
      </c>
      <c r="F40" s="55"/>
      <c r="I40" s="54" t="s">
        <v>62</v>
      </c>
      <c r="J40" s="55"/>
      <c r="L40" s="54" t="s">
        <v>62</v>
      </c>
      <c r="M40" s="55"/>
    </row>
    <row r="41" spans="1:13">
      <c r="A41" s="54" t="s">
        <v>62</v>
      </c>
      <c r="B41" s="55"/>
      <c r="E41" s="54" t="s">
        <v>62</v>
      </c>
      <c r="F41" s="55"/>
      <c r="I41" s="54" t="s">
        <v>62</v>
      </c>
      <c r="J41" s="55"/>
      <c r="L41" s="54" t="s">
        <v>62</v>
      </c>
      <c r="M41" s="55"/>
    </row>
    <row r="42" spans="1:13" ht="12" thickBot="1">
      <c r="A42" s="80"/>
      <c r="B42" s="85">
        <f>SUM(B31:B41)</f>
        <v>6</v>
      </c>
      <c r="E42" s="80"/>
      <c r="F42" s="85">
        <f>SUM(F31:F41)</f>
        <v>7</v>
      </c>
      <c r="I42" s="80"/>
      <c r="J42" s="85">
        <f>SUM(J31:J41)</f>
        <v>6</v>
      </c>
      <c r="L42" s="80"/>
      <c r="M42" s="85">
        <f>SUM(M31:M41)</f>
        <v>7</v>
      </c>
    </row>
    <row r="43" spans="1:13" ht="12" thickBot="1">
      <c r="B43" s="90"/>
    </row>
    <row r="44" spans="1:13" ht="26.25" customHeight="1">
      <c r="A44" s="92" t="s">
        <v>49</v>
      </c>
      <c r="B44" s="93">
        <v>52</v>
      </c>
      <c r="C44" s="93" t="s">
        <v>10</v>
      </c>
      <c r="D44" s="94">
        <f>+B8</f>
        <v>36</v>
      </c>
      <c r="E44" s="95"/>
      <c r="F44" s="96">
        <f>B44*D44</f>
        <v>1872</v>
      </c>
      <c r="G44" s="93" t="s">
        <v>1</v>
      </c>
      <c r="H44" s="91"/>
    </row>
    <row r="45" spans="1:13">
      <c r="A45" s="79" t="s">
        <v>11</v>
      </c>
      <c r="B45" s="83"/>
      <c r="C45" s="83"/>
      <c r="D45" s="83"/>
      <c r="E45" s="83"/>
      <c r="F45" s="98">
        <f>B28</f>
        <v>262.2</v>
      </c>
      <c r="G45" s="83" t="s">
        <v>1</v>
      </c>
      <c r="H45" s="81" t="str">
        <f>"-/-"</f>
        <v>-/-</v>
      </c>
    </row>
    <row r="46" spans="1:13">
      <c r="A46" s="99" t="s">
        <v>48</v>
      </c>
      <c r="B46" s="50">
        <f>B42</f>
        <v>6</v>
      </c>
      <c r="C46" s="88" t="s">
        <v>10</v>
      </c>
      <c r="D46" s="100">
        <f>B8/B9</f>
        <v>7.2</v>
      </c>
      <c r="E46" s="82"/>
      <c r="F46" s="98">
        <f>B46*D46</f>
        <v>43.2</v>
      </c>
      <c r="G46" s="83" t="s">
        <v>1</v>
      </c>
      <c r="H46" s="81" t="str">
        <f>"-/-"</f>
        <v>-/-</v>
      </c>
    </row>
    <row r="47" spans="1:13" ht="12" thickBot="1">
      <c r="A47" s="80"/>
      <c r="B47" s="101"/>
      <c r="C47" s="101"/>
      <c r="D47" s="101" t="s">
        <v>29</v>
      </c>
      <c r="E47" s="101"/>
      <c r="F47" s="102">
        <f>F44-F45-F46</f>
        <v>1566.6</v>
      </c>
      <c r="G47" s="101" t="s">
        <v>1</v>
      </c>
      <c r="H47" s="103"/>
    </row>
    <row r="48" spans="1:13">
      <c r="F48" s="104"/>
    </row>
  </sheetData>
  <sheetProtection sheet="1" objects="1" scenarios="1" formatColumns="0" formatRows="0" autoFilter="0"/>
  <mergeCells count="3">
    <mergeCell ref="B11:C11"/>
    <mergeCell ref="A1:J1"/>
    <mergeCell ref="G11:H11"/>
  </mergeCells>
  <pageMargins left="0.70866141732283472" right="0.70866141732283472" top="0.74803149606299213" bottom="0.74803149606299213" header="0.31496062992125984" footer="0.31496062992125984"/>
  <pageSetup paperSize="9" scale="72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8"/>
  <sheetViews>
    <sheetView zoomScaleNormal="100" workbookViewId="0">
      <selection activeCell="B4" sqref="B4"/>
    </sheetView>
  </sheetViews>
  <sheetFormatPr defaultRowHeight="11.25"/>
  <cols>
    <col min="1" max="1" width="22.28515625" style="73" bestFit="1" customWidth="1"/>
    <col min="2" max="2" width="14" style="73" bestFit="1" customWidth="1"/>
    <col min="3" max="3" width="6.5703125" style="73" customWidth="1"/>
    <col min="4" max="4" width="14.7109375" style="73" bestFit="1" customWidth="1"/>
    <col min="5" max="5" width="15.7109375" style="73" customWidth="1"/>
    <col min="6" max="6" width="17" style="73" bestFit="1" customWidth="1"/>
    <col min="7" max="7" width="7" style="73" customWidth="1"/>
    <col min="8" max="8" width="4" style="73" bestFit="1" customWidth="1"/>
    <col min="9" max="9" width="15.28515625" style="73" bestFit="1" customWidth="1"/>
    <col min="10" max="11" width="9.140625" style="73"/>
    <col min="12" max="12" width="15.7109375" style="73" bestFit="1" customWidth="1"/>
    <col min="13" max="16384" width="9.140625" style="73"/>
  </cols>
  <sheetData>
    <row r="1" spans="1:10" ht="15.75" customHeight="1" thickBot="1">
      <c r="A1" s="110" t="s">
        <v>39</v>
      </c>
      <c r="B1" s="111"/>
      <c r="C1" s="111"/>
      <c r="D1" s="111"/>
      <c r="E1" s="111"/>
      <c r="F1" s="111"/>
      <c r="G1" s="111"/>
      <c r="H1" s="111"/>
      <c r="I1" s="111"/>
      <c r="J1" s="112"/>
    </row>
    <row r="2" spans="1:10" ht="12" thickBot="1">
      <c r="A2" s="74"/>
      <c r="B2" s="75"/>
      <c r="C2" s="75"/>
      <c r="D2" s="75"/>
      <c r="E2" s="75"/>
      <c r="F2" s="75"/>
      <c r="J2" s="76" t="s">
        <v>45</v>
      </c>
    </row>
    <row r="3" spans="1:10">
      <c r="A3" s="77" t="s">
        <v>12</v>
      </c>
      <c r="B3" s="44" t="s">
        <v>34</v>
      </c>
      <c r="C3" s="75"/>
      <c r="D3" s="75"/>
      <c r="E3" s="75"/>
      <c r="F3" s="75"/>
      <c r="J3" s="78"/>
    </row>
    <row r="4" spans="1:10">
      <c r="A4" s="79" t="s">
        <v>46</v>
      </c>
      <c r="B4" s="45"/>
      <c r="C4" s="75"/>
      <c r="D4" s="75"/>
      <c r="E4" s="75"/>
      <c r="F4" s="75"/>
      <c r="J4" s="78"/>
    </row>
    <row r="5" spans="1:10">
      <c r="A5" s="79" t="s">
        <v>41</v>
      </c>
      <c r="B5" s="46"/>
      <c r="C5" s="75"/>
      <c r="D5" s="75"/>
      <c r="E5" s="75"/>
      <c r="F5" s="75"/>
      <c r="J5" s="78"/>
    </row>
    <row r="6" spans="1:10">
      <c r="A6" s="79" t="s">
        <v>42</v>
      </c>
      <c r="B6" s="47"/>
      <c r="C6" s="75"/>
      <c r="D6" s="75"/>
      <c r="E6" s="75"/>
      <c r="F6" s="75"/>
      <c r="J6" s="78"/>
    </row>
    <row r="7" spans="1:10">
      <c r="A7" s="79" t="s">
        <v>43</v>
      </c>
      <c r="B7" s="46"/>
      <c r="C7" s="75"/>
      <c r="D7" s="75"/>
      <c r="E7" s="75"/>
      <c r="F7" s="75"/>
      <c r="J7" s="78"/>
    </row>
    <row r="8" spans="1:10">
      <c r="A8" s="79" t="s">
        <v>68</v>
      </c>
      <c r="B8" s="46">
        <f>B4*36</f>
        <v>0</v>
      </c>
      <c r="C8" s="75"/>
      <c r="D8" s="75"/>
      <c r="E8" s="75"/>
      <c r="F8" s="75"/>
      <c r="J8" s="78"/>
    </row>
    <row r="9" spans="1:10" ht="12" thickBot="1">
      <c r="A9" s="80" t="s">
        <v>69</v>
      </c>
      <c r="B9" s="48"/>
      <c r="C9" s="75"/>
      <c r="D9" s="75"/>
      <c r="E9" s="75"/>
      <c r="F9" s="75"/>
      <c r="J9" s="78"/>
    </row>
    <row r="10" spans="1:10" ht="12" thickBot="1">
      <c r="A10" s="74"/>
      <c r="B10" s="75"/>
      <c r="C10" s="75"/>
      <c r="D10" s="75"/>
      <c r="E10" s="75"/>
      <c r="F10" s="75"/>
      <c r="J10" s="78"/>
    </row>
    <row r="11" spans="1:10" ht="22.5" customHeight="1">
      <c r="A11" s="77" t="s">
        <v>47</v>
      </c>
      <c r="B11" s="108" t="s">
        <v>66</v>
      </c>
      <c r="C11" s="109"/>
      <c r="F11" s="77" t="s">
        <v>46</v>
      </c>
      <c r="G11" s="113">
        <f>$B$4</f>
        <v>0</v>
      </c>
      <c r="H11" s="114"/>
    </row>
    <row r="12" spans="1:10">
      <c r="A12" s="79" t="s">
        <v>30</v>
      </c>
      <c r="B12" s="50"/>
      <c r="C12" s="81" t="s">
        <v>1</v>
      </c>
      <c r="F12" s="79" t="s">
        <v>30</v>
      </c>
      <c r="G12" s="82">
        <f>B12*$B$4</f>
        <v>0</v>
      </c>
      <c r="H12" s="81" t="s">
        <v>1</v>
      </c>
    </row>
    <row r="13" spans="1:10">
      <c r="A13" s="79"/>
      <c r="B13" s="83"/>
      <c r="C13" s="81"/>
      <c r="F13" s="79"/>
      <c r="G13" s="83"/>
      <c r="H13" s="81"/>
    </row>
    <row r="14" spans="1:10" ht="22.5" customHeight="1">
      <c r="A14" s="84" t="s">
        <v>31</v>
      </c>
      <c r="B14" s="83"/>
      <c r="C14" s="81"/>
      <c r="F14" s="84" t="s">
        <v>31</v>
      </c>
      <c r="G14" s="83"/>
      <c r="H14" s="81"/>
    </row>
    <row r="15" spans="1:10">
      <c r="A15" s="49" t="s">
        <v>6</v>
      </c>
      <c r="B15" s="50"/>
      <c r="C15" s="81" t="s">
        <v>1</v>
      </c>
      <c r="F15" s="79" t="str">
        <f>A15</f>
        <v>45 tot en met 49</v>
      </c>
      <c r="G15" s="82">
        <f>B15*$B$4</f>
        <v>0</v>
      </c>
      <c r="H15" s="81" t="s">
        <v>1</v>
      </c>
    </row>
    <row r="16" spans="1:10">
      <c r="A16" s="49" t="s">
        <v>26</v>
      </c>
      <c r="B16" s="50"/>
      <c r="C16" s="81" t="s">
        <v>1</v>
      </c>
      <c r="F16" s="79" t="str">
        <f t="shared" ref="F16:F18" si="0">A16</f>
        <v>50 tot en met 54</v>
      </c>
      <c r="G16" s="82">
        <f t="shared" ref="G16:G18" si="1">B16*$B$4</f>
        <v>0</v>
      </c>
      <c r="H16" s="81" t="s">
        <v>1</v>
      </c>
    </row>
    <row r="17" spans="1:13">
      <c r="A17" s="49" t="s">
        <v>27</v>
      </c>
      <c r="B17" s="50"/>
      <c r="C17" s="81" t="s">
        <v>1</v>
      </c>
      <c r="F17" s="79" t="str">
        <f t="shared" si="0"/>
        <v>55 tot en met 59</v>
      </c>
      <c r="G17" s="82">
        <f t="shared" si="1"/>
        <v>0</v>
      </c>
      <c r="H17" s="81" t="s">
        <v>1</v>
      </c>
    </row>
    <row r="18" spans="1:13">
      <c r="A18" s="49" t="s">
        <v>28</v>
      </c>
      <c r="B18" s="50"/>
      <c r="C18" s="81" t="s">
        <v>1</v>
      </c>
      <c r="F18" s="79" t="str">
        <f t="shared" si="0"/>
        <v>60 jaar en ouder</v>
      </c>
      <c r="G18" s="82">
        <f t="shared" si="1"/>
        <v>0</v>
      </c>
      <c r="H18" s="81" t="s">
        <v>1</v>
      </c>
    </row>
    <row r="19" spans="1:13">
      <c r="A19" s="79"/>
      <c r="B19" s="83"/>
      <c r="C19" s="81"/>
      <c r="F19" s="79"/>
      <c r="G19" s="83"/>
      <c r="H19" s="81"/>
    </row>
    <row r="20" spans="1:13">
      <c r="A20" s="49" t="s">
        <v>32</v>
      </c>
      <c r="B20" s="50"/>
      <c r="C20" s="81" t="s">
        <v>1</v>
      </c>
      <c r="F20" s="79" t="str">
        <f>A20</f>
        <v>Seniorenverlof</v>
      </c>
      <c r="G20" s="82">
        <f>B20*$B$4</f>
        <v>0</v>
      </c>
      <c r="H20" s="81" t="s">
        <v>1</v>
      </c>
    </row>
    <row r="21" spans="1:13">
      <c r="A21" s="79"/>
      <c r="B21" s="83"/>
      <c r="C21" s="81"/>
      <c r="F21" s="79"/>
      <c r="G21" s="83"/>
      <c r="H21" s="81"/>
    </row>
    <row r="22" spans="1:13" ht="12" thickBot="1">
      <c r="A22" s="51" t="s">
        <v>71</v>
      </c>
      <c r="B22" s="52"/>
      <c r="C22" s="85" t="s">
        <v>1</v>
      </c>
      <c r="F22" s="80" t="str">
        <f>A22</f>
        <v>Overig verlof</v>
      </c>
      <c r="G22" s="86">
        <f>B22*B4</f>
        <v>0</v>
      </c>
      <c r="H22" s="85" t="s">
        <v>1</v>
      </c>
    </row>
    <row r="23" spans="1:13">
      <c r="A23" s="17"/>
      <c r="B23" s="87"/>
    </row>
    <row r="24" spans="1:13">
      <c r="A24" s="83" t="s">
        <v>44</v>
      </c>
      <c r="B24" s="88">
        <f>G12</f>
        <v>0</v>
      </c>
      <c r="C24" s="83" t="s">
        <v>1</v>
      </c>
      <c r="D24" s="83"/>
    </row>
    <row r="25" spans="1:13" ht="22.5">
      <c r="A25" s="89" t="s">
        <v>31</v>
      </c>
      <c r="B25" s="53"/>
      <c r="C25" s="83" t="s">
        <v>1</v>
      </c>
      <c r="D25" s="83" t="str">
        <f>"+/+"</f>
        <v>+/+</v>
      </c>
      <c r="E25" s="78"/>
    </row>
    <row r="26" spans="1:13">
      <c r="A26" s="89" t="str">
        <f>A20</f>
        <v>Seniorenverlof</v>
      </c>
      <c r="B26" s="53"/>
      <c r="C26" s="83" t="s">
        <v>1</v>
      </c>
      <c r="D26" s="83" t="str">
        <f t="shared" ref="D26:D27" si="2">"+/+"</f>
        <v>+/+</v>
      </c>
      <c r="E26" s="78"/>
    </row>
    <row r="27" spans="1:13">
      <c r="A27" s="83" t="str">
        <f>A22</f>
        <v>Overig verlof</v>
      </c>
      <c r="B27" s="53"/>
      <c r="C27" s="83" t="s">
        <v>1</v>
      </c>
      <c r="D27" s="83" t="str">
        <f t="shared" si="2"/>
        <v>+/+</v>
      </c>
      <c r="E27" s="78"/>
    </row>
    <row r="28" spans="1:13">
      <c r="A28" s="83" t="s">
        <v>50</v>
      </c>
      <c r="B28" s="88">
        <f>SUM(B24:B27)</f>
        <v>0</v>
      </c>
      <c r="C28" s="83" t="s">
        <v>1</v>
      </c>
      <c r="D28" s="83"/>
    </row>
    <row r="29" spans="1:13" ht="12" thickBot="1">
      <c r="B29" s="90"/>
    </row>
    <row r="30" spans="1:13">
      <c r="A30" s="77" t="s">
        <v>48</v>
      </c>
      <c r="B30" s="91">
        <v>2012</v>
      </c>
      <c r="E30" s="77" t="s">
        <v>48</v>
      </c>
      <c r="F30" s="91">
        <v>2013</v>
      </c>
      <c r="I30" s="77" t="s">
        <v>48</v>
      </c>
      <c r="J30" s="91">
        <v>2014</v>
      </c>
      <c r="L30" s="77" t="s">
        <v>48</v>
      </c>
      <c r="M30" s="91">
        <v>2015</v>
      </c>
    </row>
    <row r="31" spans="1:13">
      <c r="A31" s="79" t="s">
        <v>0</v>
      </c>
      <c r="B31" s="81">
        <v>0</v>
      </c>
      <c r="E31" s="79" t="s">
        <v>0</v>
      </c>
      <c r="F31" s="81">
        <v>1</v>
      </c>
      <c r="I31" s="79" t="s">
        <v>0</v>
      </c>
      <c r="J31" s="81">
        <v>1</v>
      </c>
      <c r="L31" s="79" t="s">
        <v>0</v>
      </c>
      <c r="M31" s="81">
        <v>1</v>
      </c>
    </row>
    <row r="32" spans="1:13">
      <c r="A32" s="79" t="s">
        <v>2</v>
      </c>
      <c r="B32" s="81">
        <v>1</v>
      </c>
      <c r="E32" s="79" t="s">
        <v>2</v>
      </c>
      <c r="F32" s="81">
        <v>1</v>
      </c>
      <c r="I32" s="79" t="s">
        <v>2</v>
      </c>
      <c r="J32" s="81">
        <v>1</v>
      </c>
      <c r="L32" s="79" t="s">
        <v>2</v>
      </c>
      <c r="M32" s="81">
        <v>1</v>
      </c>
    </row>
    <row r="33" spans="1:13">
      <c r="A33" s="79" t="s">
        <v>3</v>
      </c>
      <c r="B33" s="81">
        <v>1</v>
      </c>
      <c r="E33" s="79" t="s">
        <v>3</v>
      </c>
      <c r="F33" s="81">
        <v>1</v>
      </c>
      <c r="I33" s="79" t="s">
        <v>65</v>
      </c>
      <c r="J33" s="81">
        <v>0</v>
      </c>
      <c r="L33" s="79" t="s">
        <v>65</v>
      </c>
      <c r="M33" s="81">
        <v>1</v>
      </c>
    </row>
    <row r="34" spans="1:13">
      <c r="A34" s="79" t="s">
        <v>4</v>
      </c>
      <c r="B34" s="81">
        <v>0</v>
      </c>
      <c r="E34" s="79" t="s">
        <v>4</v>
      </c>
      <c r="F34" s="81">
        <v>0</v>
      </c>
      <c r="I34" s="79" t="s">
        <v>4</v>
      </c>
      <c r="J34" s="81">
        <v>0</v>
      </c>
      <c r="L34" s="79" t="s">
        <v>4</v>
      </c>
      <c r="M34" s="81">
        <v>1</v>
      </c>
    </row>
    <row r="35" spans="1:13">
      <c r="A35" s="79" t="s">
        <v>5</v>
      </c>
      <c r="B35" s="81">
        <v>1</v>
      </c>
      <c r="E35" s="79" t="s">
        <v>5</v>
      </c>
      <c r="F35" s="81">
        <v>1</v>
      </c>
      <c r="I35" s="79" t="s">
        <v>5</v>
      </c>
      <c r="J35" s="81">
        <v>1</v>
      </c>
      <c r="L35" s="79" t="s">
        <v>5</v>
      </c>
      <c r="M35" s="81">
        <v>1</v>
      </c>
    </row>
    <row r="36" spans="1:13">
      <c r="A36" s="79" t="s">
        <v>7</v>
      </c>
      <c r="B36" s="81">
        <v>1</v>
      </c>
      <c r="E36" s="79" t="s">
        <v>7</v>
      </c>
      <c r="F36" s="81">
        <v>1</v>
      </c>
      <c r="I36" s="79" t="s">
        <v>7</v>
      </c>
      <c r="J36" s="81">
        <v>1</v>
      </c>
      <c r="L36" s="79" t="s">
        <v>7</v>
      </c>
      <c r="M36" s="81">
        <v>1</v>
      </c>
    </row>
    <row r="37" spans="1:13">
      <c r="A37" s="79" t="s">
        <v>8</v>
      </c>
      <c r="B37" s="81">
        <v>1</v>
      </c>
      <c r="E37" s="79" t="s">
        <v>8</v>
      </c>
      <c r="F37" s="81">
        <v>1</v>
      </c>
      <c r="I37" s="79" t="s">
        <v>8</v>
      </c>
      <c r="J37" s="81">
        <v>1</v>
      </c>
      <c r="L37" s="79" t="s">
        <v>8</v>
      </c>
      <c r="M37" s="81">
        <v>1</v>
      </c>
    </row>
    <row r="38" spans="1:13">
      <c r="A38" s="79" t="s">
        <v>9</v>
      </c>
      <c r="B38" s="81">
        <v>1</v>
      </c>
      <c r="E38" s="79" t="s">
        <v>9</v>
      </c>
      <c r="F38" s="81">
        <v>1</v>
      </c>
      <c r="I38" s="79" t="s">
        <v>9</v>
      </c>
      <c r="J38" s="81">
        <v>1</v>
      </c>
      <c r="L38" s="79" t="s">
        <v>9</v>
      </c>
      <c r="M38" s="81">
        <v>0</v>
      </c>
    </row>
    <row r="39" spans="1:13">
      <c r="A39" s="54" t="s">
        <v>62</v>
      </c>
      <c r="B39" s="55"/>
      <c r="E39" s="54" t="s">
        <v>62</v>
      </c>
      <c r="F39" s="55"/>
      <c r="I39" s="54" t="s">
        <v>62</v>
      </c>
      <c r="J39" s="55"/>
      <c r="L39" s="54" t="s">
        <v>62</v>
      </c>
      <c r="M39" s="55"/>
    </row>
    <row r="40" spans="1:13">
      <c r="A40" s="54" t="s">
        <v>62</v>
      </c>
      <c r="B40" s="55"/>
      <c r="E40" s="54" t="s">
        <v>62</v>
      </c>
      <c r="F40" s="55"/>
      <c r="I40" s="54" t="s">
        <v>62</v>
      </c>
      <c r="J40" s="55"/>
      <c r="L40" s="54" t="s">
        <v>62</v>
      </c>
      <c r="M40" s="55"/>
    </row>
    <row r="41" spans="1:13">
      <c r="A41" s="54" t="s">
        <v>62</v>
      </c>
      <c r="B41" s="55"/>
      <c r="E41" s="54" t="s">
        <v>62</v>
      </c>
      <c r="F41" s="55"/>
      <c r="I41" s="54" t="s">
        <v>62</v>
      </c>
      <c r="J41" s="55"/>
      <c r="L41" s="54" t="s">
        <v>62</v>
      </c>
      <c r="M41" s="55"/>
    </row>
    <row r="42" spans="1:13" ht="12" thickBot="1">
      <c r="A42" s="80"/>
      <c r="B42" s="85">
        <f>SUM(B31:B41)</f>
        <v>6</v>
      </c>
      <c r="E42" s="80"/>
      <c r="F42" s="85">
        <f>SUM(F31:F41)</f>
        <v>7</v>
      </c>
      <c r="I42" s="80"/>
      <c r="J42" s="85">
        <f>SUM(J31:J41)</f>
        <v>6</v>
      </c>
      <c r="L42" s="80"/>
      <c r="M42" s="85">
        <f>SUM(M31:M41)</f>
        <v>7</v>
      </c>
    </row>
    <row r="43" spans="1:13" ht="12" thickBot="1">
      <c r="B43" s="90"/>
    </row>
    <row r="44" spans="1:13" ht="26.25" customHeight="1">
      <c r="A44" s="92" t="s">
        <v>49</v>
      </c>
      <c r="B44" s="93">
        <v>52</v>
      </c>
      <c r="C44" s="93" t="s">
        <v>10</v>
      </c>
      <c r="D44" s="94">
        <f>B8</f>
        <v>0</v>
      </c>
      <c r="E44" s="95"/>
      <c r="F44" s="96">
        <f>B44*D44</f>
        <v>0</v>
      </c>
      <c r="G44" s="93" t="s">
        <v>1</v>
      </c>
      <c r="H44" s="91"/>
    </row>
    <row r="45" spans="1:13">
      <c r="A45" s="79" t="s">
        <v>11</v>
      </c>
      <c r="B45" s="83"/>
      <c r="C45" s="83"/>
      <c r="D45" s="97"/>
      <c r="E45" s="83"/>
      <c r="F45" s="98">
        <f>B28</f>
        <v>0</v>
      </c>
      <c r="G45" s="83" t="s">
        <v>1</v>
      </c>
      <c r="H45" s="81" t="str">
        <f>"-/-"</f>
        <v>-/-</v>
      </c>
    </row>
    <row r="46" spans="1:13">
      <c r="A46" s="99" t="s">
        <v>48</v>
      </c>
      <c r="B46" s="50"/>
      <c r="C46" s="88" t="s">
        <v>10</v>
      </c>
      <c r="D46" s="100" t="e">
        <f>B8/B9</f>
        <v>#DIV/0!</v>
      </c>
      <c r="E46" s="82"/>
      <c r="F46" s="98" t="e">
        <f>B46*D46</f>
        <v>#DIV/0!</v>
      </c>
      <c r="G46" s="83" t="s">
        <v>1</v>
      </c>
      <c r="H46" s="81" t="str">
        <f>"-/-"</f>
        <v>-/-</v>
      </c>
    </row>
    <row r="47" spans="1:13" ht="12" thickBot="1">
      <c r="A47" s="80"/>
      <c r="B47" s="101"/>
      <c r="C47" s="101"/>
      <c r="D47" s="101" t="s">
        <v>29</v>
      </c>
      <c r="E47" s="101"/>
      <c r="F47" s="102" t="e">
        <f>F44-F45-F46</f>
        <v>#DIV/0!</v>
      </c>
      <c r="G47" s="101" t="s">
        <v>1</v>
      </c>
      <c r="H47" s="103"/>
    </row>
    <row r="48" spans="1:13">
      <c r="F48" s="104"/>
    </row>
  </sheetData>
  <sheetProtection sheet="1" objects="1" scenarios="1" formatColumns="0" formatRows="0" autoFilter="0"/>
  <mergeCells count="3">
    <mergeCell ref="A1:J1"/>
    <mergeCell ref="B11:C11"/>
    <mergeCell ref="G11:H11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8"/>
  <sheetViews>
    <sheetView zoomScaleNormal="100" workbookViewId="0">
      <selection activeCell="F16" sqref="F16"/>
    </sheetView>
  </sheetViews>
  <sheetFormatPr defaultRowHeight="11.25"/>
  <cols>
    <col min="1" max="1" width="22.28515625" style="73" bestFit="1" customWidth="1"/>
    <col min="2" max="2" width="14" style="73" bestFit="1" customWidth="1"/>
    <col min="3" max="3" width="7.42578125" style="73" customWidth="1"/>
    <col min="4" max="4" width="14.7109375" style="73" bestFit="1" customWidth="1"/>
    <col min="5" max="5" width="15.7109375" style="73" customWidth="1"/>
    <col min="6" max="6" width="17" style="73" bestFit="1" customWidth="1"/>
    <col min="7" max="7" width="7" style="73" customWidth="1"/>
    <col min="8" max="8" width="4" style="73" bestFit="1" customWidth="1"/>
    <col min="9" max="9" width="15.28515625" style="73" bestFit="1" customWidth="1"/>
    <col min="10" max="10" width="10.28515625" style="73" customWidth="1"/>
    <col min="11" max="11" width="9.140625" style="73"/>
    <col min="12" max="12" width="15.7109375" style="73" bestFit="1" customWidth="1"/>
    <col min="13" max="13" width="8.42578125" style="73" customWidth="1"/>
    <col min="14" max="16384" width="9.140625" style="73"/>
  </cols>
  <sheetData>
    <row r="1" spans="1:10" ht="15" thickBot="1">
      <c r="A1" s="110" t="s">
        <v>39</v>
      </c>
      <c r="B1" s="111"/>
      <c r="C1" s="111"/>
      <c r="D1" s="111"/>
      <c r="E1" s="111"/>
      <c r="F1" s="111"/>
      <c r="G1" s="111"/>
      <c r="H1" s="111"/>
      <c r="I1" s="111"/>
      <c r="J1" s="112"/>
    </row>
    <row r="2" spans="1:10" ht="12" thickBot="1">
      <c r="A2" s="74"/>
      <c r="B2" s="75"/>
      <c r="C2" s="75"/>
      <c r="D2" s="75"/>
      <c r="E2" s="75"/>
      <c r="F2" s="75"/>
      <c r="J2" s="76" t="s">
        <v>45</v>
      </c>
    </row>
    <row r="3" spans="1:10">
      <c r="A3" s="77" t="s">
        <v>12</v>
      </c>
      <c r="B3" s="44" t="s">
        <v>35</v>
      </c>
      <c r="C3" s="75"/>
      <c r="D3" s="75"/>
      <c r="E3" s="75"/>
      <c r="F3" s="75"/>
      <c r="J3" s="78"/>
    </row>
    <row r="4" spans="1:10">
      <c r="A4" s="79" t="s">
        <v>46</v>
      </c>
      <c r="B4" s="45"/>
      <c r="C4" s="75"/>
      <c r="D4" s="75"/>
      <c r="E4" s="75"/>
      <c r="F4" s="75"/>
      <c r="J4" s="78"/>
    </row>
    <row r="5" spans="1:10">
      <c r="A5" s="79" t="s">
        <v>41</v>
      </c>
      <c r="B5" s="46"/>
      <c r="C5" s="75"/>
      <c r="D5" s="75"/>
      <c r="E5" s="75"/>
      <c r="F5" s="75"/>
      <c r="J5" s="78"/>
    </row>
    <row r="6" spans="1:10">
      <c r="A6" s="79" t="s">
        <v>42</v>
      </c>
      <c r="B6" s="47"/>
      <c r="C6" s="75"/>
      <c r="D6" s="75"/>
      <c r="E6" s="75"/>
      <c r="F6" s="75"/>
      <c r="J6" s="78"/>
    </row>
    <row r="7" spans="1:10">
      <c r="A7" s="79" t="s">
        <v>43</v>
      </c>
      <c r="B7" s="46"/>
      <c r="C7" s="75"/>
      <c r="D7" s="75"/>
      <c r="E7" s="75"/>
      <c r="F7" s="75"/>
      <c r="J7" s="78"/>
    </row>
    <row r="8" spans="1:10">
      <c r="A8" s="79" t="s">
        <v>68</v>
      </c>
      <c r="B8" s="46">
        <f>B4*36</f>
        <v>0</v>
      </c>
      <c r="C8" s="75"/>
      <c r="D8" s="75"/>
      <c r="E8" s="75"/>
      <c r="F8" s="75"/>
      <c r="J8" s="78"/>
    </row>
    <row r="9" spans="1:10" ht="12" thickBot="1">
      <c r="A9" s="80" t="s">
        <v>69</v>
      </c>
      <c r="B9" s="48"/>
      <c r="C9" s="75"/>
      <c r="D9" s="75"/>
      <c r="E9" s="75"/>
      <c r="F9" s="75"/>
      <c r="J9" s="78"/>
    </row>
    <row r="10" spans="1:10" ht="12" thickBot="1">
      <c r="A10" s="74"/>
      <c r="B10" s="75"/>
      <c r="C10" s="75"/>
      <c r="D10" s="75"/>
      <c r="E10" s="75"/>
      <c r="F10" s="75"/>
      <c r="J10" s="78"/>
    </row>
    <row r="11" spans="1:10" ht="22.5" customHeight="1">
      <c r="A11" s="77" t="s">
        <v>47</v>
      </c>
      <c r="B11" s="108" t="s">
        <v>66</v>
      </c>
      <c r="C11" s="109"/>
      <c r="F11" s="77" t="s">
        <v>46</v>
      </c>
      <c r="G11" s="113">
        <f>$B$4</f>
        <v>0</v>
      </c>
      <c r="H11" s="114"/>
    </row>
    <row r="12" spans="1:10">
      <c r="A12" s="79" t="s">
        <v>30</v>
      </c>
      <c r="B12" s="50"/>
      <c r="C12" s="81" t="s">
        <v>1</v>
      </c>
      <c r="F12" s="79" t="s">
        <v>30</v>
      </c>
      <c r="G12" s="82">
        <f>B12*$B$4</f>
        <v>0</v>
      </c>
      <c r="H12" s="81" t="s">
        <v>1</v>
      </c>
    </row>
    <row r="13" spans="1:10">
      <c r="A13" s="79"/>
      <c r="B13" s="83"/>
      <c r="C13" s="81"/>
      <c r="F13" s="79"/>
      <c r="G13" s="83"/>
      <c r="H13" s="81"/>
    </row>
    <row r="14" spans="1:10" ht="22.5">
      <c r="A14" s="84" t="s">
        <v>31</v>
      </c>
      <c r="B14" s="83"/>
      <c r="C14" s="81"/>
      <c r="F14" s="84" t="s">
        <v>31</v>
      </c>
      <c r="G14" s="83"/>
      <c r="H14" s="81"/>
    </row>
    <row r="15" spans="1:10">
      <c r="A15" s="49" t="s">
        <v>6</v>
      </c>
      <c r="B15" s="50"/>
      <c r="C15" s="81" t="s">
        <v>1</v>
      </c>
      <c r="F15" s="79" t="str">
        <f>A15</f>
        <v>45 tot en met 49</v>
      </c>
      <c r="G15" s="82">
        <f>B15*$B$4</f>
        <v>0</v>
      </c>
      <c r="H15" s="81" t="s">
        <v>1</v>
      </c>
    </row>
    <row r="16" spans="1:10">
      <c r="A16" s="49" t="s">
        <v>26</v>
      </c>
      <c r="B16" s="50"/>
      <c r="C16" s="81" t="s">
        <v>1</v>
      </c>
      <c r="F16" s="79" t="str">
        <f>A16</f>
        <v>50 tot en met 54</v>
      </c>
      <c r="G16" s="82">
        <f t="shared" ref="G16:G18" si="0">B16*$B$4</f>
        <v>0</v>
      </c>
      <c r="H16" s="81" t="s">
        <v>1</v>
      </c>
    </row>
    <row r="17" spans="1:13">
      <c r="A17" s="49" t="s">
        <v>27</v>
      </c>
      <c r="B17" s="50"/>
      <c r="C17" s="81" t="s">
        <v>1</v>
      </c>
      <c r="F17" s="79" t="str">
        <f t="shared" ref="F17:F18" si="1">A17</f>
        <v>55 tot en met 59</v>
      </c>
      <c r="G17" s="82">
        <f t="shared" si="0"/>
        <v>0</v>
      </c>
      <c r="H17" s="81" t="s">
        <v>1</v>
      </c>
    </row>
    <row r="18" spans="1:13">
      <c r="A18" s="49" t="s">
        <v>28</v>
      </c>
      <c r="B18" s="50"/>
      <c r="C18" s="81" t="s">
        <v>1</v>
      </c>
      <c r="F18" s="79" t="str">
        <f t="shared" si="1"/>
        <v>60 jaar en ouder</v>
      </c>
      <c r="G18" s="82">
        <f t="shared" si="0"/>
        <v>0</v>
      </c>
      <c r="H18" s="81" t="s">
        <v>1</v>
      </c>
    </row>
    <row r="19" spans="1:13">
      <c r="A19" s="79"/>
      <c r="B19" s="83"/>
      <c r="C19" s="81"/>
      <c r="F19" s="79"/>
      <c r="G19" s="83"/>
      <c r="H19" s="81"/>
    </row>
    <row r="20" spans="1:13">
      <c r="A20" s="49" t="s">
        <v>32</v>
      </c>
      <c r="B20" s="50"/>
      <c r="C20" s="81" t="s">
        <v>1</v>
      </c>
      <c r="F20" s="79" t="str">
        <f>A20</f>
        <v>Seniorenverlof</v>
      </c>
      <c r="G20" s="82">
        <f>B20*$B$4</f>
        <v>0</v>
      </c>
      <c r="H20" s="81" t="s">
        <v>1</v>
      </c>
    </row>
    <row r="21" spans="1:13">
      <c r="A21" s="79"/>
      <c r="B21" s="83"/>
      <c r="C21" s="81"/>
      <c r="F21" s="79"/>
      <c r="G21" s="83"/>
      <c r="H21" s="81"/>
    </row>
    <row r="22" spans="1:13" ht="12" thickBot="1">
      <c r="A22" s="51" t="s">
        <v>71</v>
      </c>
      <c r="B22" s="52"/>
      <c r="C22" s="85" t="s">
        <v>1</v>
      </c>
      <c r="F22" s="80" t="str">
        <f>A22</f>
        <v>Overig verlof</v>
      </c>
      <c r="G22" s="86">
        <f>B22*B4</f>
        <v>0</v>
      </c>
      <c r="H22" s="85" t="s">
        <v>1</v>
      </c>
    </row>
    <row r="23" spans="1:13">
      <c r="A23" s="17"/>
      <c r="B23" s="87"/>
    </row>
    <row r="24" spans="1:13">
      <c r="A24" s="83" t="s">
        <v>44</v>
      </c>
      <c r="B24" s="88">
        <f>G12</f>
        <v>0</v>
      </c>
      <c r="C24" s="83" t="s">
        <v>1</v>
      </c>
      <c r="D24" s="83"/>
    </row>
    <row r="25" spans="1:13" ht="22.5">
      <c r="A25" s="89" t="s">
        <v>31</v>
      </c>
      <c r="B25" s="53"/>
      <c r="C25" s="83" t="s">
        <v>1</v>
      </c>
      <c r="D25" s="83" t="str">
        <f>"+/+"</f>
        <v>+/+</v>
      </c>
      <c r="E25" s="78"/>
    </row>
    <row r="26" spans="1:13">
      <c r="A26" s="89" t="str">
        <f>A20</f>
        <v>Seniorenverlof</v>
      </c>
      <c r="B26" s="53"/>
      <c r="C26" s="83" t="s">
        <v>1</v>
      </c>
      <c r="D26" s="83" t="str">
        <f t="shared" ref="D26:D27" si="2">"+/+"</f>
        <v>+/+</v>
      </c>
      <c r="E26" s="78"/>
    </row>
    <row r="27" spans="1:13">
      <c r="A27" s="83" t="str">
        <f>A22</f>
        <v>Overig verlof</v>
      </c>
      <c r="B27" s="53"/>
      <c r="C27" s="83" t="s">
        <v>1</v>
      </c>
      <c r="D27" s="83" t="str">
        <f t="shared" si="2"/>
        <v>+/+</v>
      </c>
      <c r="E27" s="78"/>
    </row>
    <row r="28" spans="1:13">
      <c r="A28" s="83" t="s">
        <v>50</v>
      </c>
      <c r="B28" s="88">
        <f>SUM(B24:B27)</f>
        <v>0</v>
      </c>
      <c r="C28" s="83" t="s">
        <v>1</v>
      </c>
      <c r="D28" s="83"/>
    </row>
    <row r="29" spans="1:13" ht="12" thickBot="1">
      <c r="B29" s="90"/>
    </row>
    <row r="30" spans="1:13">
      <c r="A30" s="77" t="s">
        <v>48</v>
      </c>
      <c r="B30" s="91">
        <v>2012</v>
      </c>
      <c r="E30" s="77" t="s">
        <v>48</v>
      </c>
      <c r="F30" s="91">
        <v>2013</v>
      </c>
      <c r="I30" s="77" t="s">
        <v>48</v>
      </c>
      <c r="J30" s="91">
        <v>2014</v>
      </c>
      <c r="L30" s="77" t="s">
        <v>48</v>
      </c>
      <c r="M30" s="91">
        <v>2015</v>
      </c>
    </row>
    <row r="31" spans="1:13">
      <c r="A31" s="79" t="s">
        <v>0</v>
      </c>
      <c r="B31" s="81">
        <v>0</v>
      </c>
      <c r="E31" s="79" t="s">
        <v>0</v>
      </c>
      <c r="F31" s="81">
        <v>1</v>
      </c>
      <c r="I31" s="79" t="s">
        <v>0</v>
      </c>
      <c r="J31" s="81">
        <v>1</v>
      </c>
      <c r="L31" s="79" t="s">
        <v>0</v>
      </c>
      <c r="M31" s="81">
        <v>1</v>
      </c>
    </row>
    <row r="32" spans="1:13">
      <c r="A32" s="79" t="s">
        <v>2</v>
      </c>
      <c r="B32" s="81">
        <v>1</v>
      </c>
      <c r="E32" s="79" t="s">
        <v>2</v>
      </c>
      <c r="F32" s="81">
        <v>1</v>
      </c>
      <c r="I32" s="79" t="s">
        <v>2</v>
      </c>
      <c r="J32" s="81">
        <v>1</v>
      </c>
      <c r="L32" s="79" t="s">
        <v>2</v>
      </c>
      <c r="M32" s="81">
        <v>1</v>
      </c>
    </row>
    <row r="33" spans="1:13">
      <c r="A33" s="79" t="s">
        <v>3</v>
      </c>
      <c r="B33" s="81">
        <v>1</v>
      </c>
      <c r="E33" s="79" t="s">
        <v>3</v>
      </c>
      <c r="F33" s="81">
        <v>1</v>
      </c>
      <c r="I33" s="79" t="s">
        <v>65</v>
      </c>
      <c r="J33" s="81">
        <v>0</v>
      </c>
      <c r="L33" s="79" t="s">
        <v>65</v>
      </c>
      <c r="M33" s="81">
        <v>1</v>
      </c>
    </row>
    <row r="34" spans="1:13">
      <c r="A34" s="79" t="s">
        <v>4</v>
      </c>
      <c r="B34" s="81">
        <v>0</v>
      </c>
      <c r="E34" s="79" t="s">
        <v>4</v>
      </c>
      <c r="F34" s="81">
        <v>0</v>
      </c>
      <c r="I34" s="79" t="s">
        <v>4</v>
      </c>
      <c r="J34" s="81">
        <v>0</v>
      </c>
      <c r="L34" s="79" t="s">
        <v>4</v>
      </c>
      <c r="M34" s="81">
        <v>1</v>
      </c>
    </row>
    <row r="35" spans="1:13">
      <c r="A35" s="79" t="s">
        <v>5</v>
      </c>
      <c r="B35" s="81">
        <v>1</v>
      </c>
      <c r="E35" s="79" t="s">
        <v>5</v>
      </c>
      <c r="F35" s="81">
        <v>1</v>
      </c>
      <c r="I35" s="79" t="s">
        <v>5</v>
      </c>
      <c r="J35" s="81">
        <v>1</v>
      </c>
      <c r="L35" s="79" t="s">
        <v>5</v>
      </c>
      <c r="M35" s="81">
        <v>1</v>
      </c>
    </row>
    <row r="36" spans="1:13">
      <c r="A36" s="79" t="s">
        <v>7</v>
      </c>
      <c r="B36" s="81">
        <v>1</v>
      </c>
      <c r="E36" s="79" t="s">
        <v>7</v>
      </c>
      <c r="F36" s="81">
        <v>1</v>
      </c>
      <c r="I36" s="79" t="s">
        <v>7</v>
      </c>
      <c r="J36" s="81">
        <v>1</v>
      </c>
      <c r="L36" s="79" t="s">
        <v>7</v>
      </c>
      <c r="M36" s="81">
        <v>1</v>
      </c>
    </row>
    <row r="37" spans="1:13">
      <c r="A37" s="79" t="s">
        <v>8</v>
      </c>
      <c r="B37" s="81">
        <v>1</v>
      </c>
      <c r="E37" s="79" t="s">
        <v>8</v>
      </c>
      <c r="F37" s="81">
        <v>1</v>
      </c>
      <c r="I37" s="79" t="s">
        <v>8</v>
      </c>
      <c r="J37" s="81">
        <v>1</v>
      </c>
      <c r="L37" s="79" t="s">
        <v>8</v>
      </c>
      <c r="M37" s="81">
        <v>1</v>
      </c>
    </row>
    <row r="38" spans="1:13">
      <c r="A38" s="79" t="s">
        <v>9</v>
      </c>
      <c r="B38" s="81">
        <v>1</v>
      </c>
      <c r="E38" s="79" t="s">
        <v>9</v>
      </c>
      <c r="F38" s="81">
        <v>1</v>
      </c>
      <c r="I38" s="79" t="s">
        <v>9</v>
      </c>
      <c r="J38" s="81">
        <v>1</v>
      </c>
      <c r="L38" s="79" t="s">
        <v>9</v>
      </c>
      <c r="M38" s="81">
        <v>0</v>
      </c>
    </row>
    <row r="39" spans="1:13">
      <c r="A39" s="54" t="s">
        <v>62</v>
      </c>
      <c r="B39" s="55"/>
      <c r="E39" s="54" t="s">
        <v>62</v>
      </c>
      <c r="F39" s="55"/>
      <c r="I39" s="54" t="s">
        <v>62</v>
      </c>
      <c r="J39" s="55"/>
      <c r="L39" s="54" t="s">
        <v>62</v>
      </c>
      <c r="M39" s="55"/>
    </row>
    <row r="40" spans="1:13">
      <c r="A40" s="54" t="s">
        <v>62</v>
      </c>
      <c r="B40" s="55"/>
      <c r="E40" s="54" t="s">
        <v>62</v>
      </c>
      <c r="F40" s="55"/>
      <c r="I40" s="54" t="s">
        <v>62</v>
      </c>
      <c r="J40" s="55"/>
      <c r="L40" s="54" t="s">
        <v>62</v>
      </c>
      <c r="M40" s="55"/>
    </row>
    <row r="41" spans="1:13">
      <c r="A41" s="54" t="s">
        <v>62</v>
      </c>
      <c r="B41" s="55"/>
      <c r="E41" s="54" t="s">
        <v>62</v>
      </c>
      <c r="F41" s="55"/>
      <c r="I41" s="54" t="s">
        <v>62</v>
      </c>
      <c r="J41" s="55"/>
      <c r="L41" s="54" t="s">
        <v>62</v>
      </c>
      <c r="M41" s="55"/>
    </row>
    <row r="42" spans="1:13" ht="12" thickBot="1">
      <c r="A42" s="80"/>
      <c r="B42" s="85">
        <f>SUM(B31:B41)</f>
        <v>6</v>
      </c>
      <c r="E42" s="80"/>
      <c r="F42" s="85">
        <f>SUM(F31:F41)</f>
        <v>7</v>
      </c>
      <c r="I42" s="80"/>
      <c r="J42" s="85">
        <f>SUM(J31:J41)</f>
        <v>6</v>
      </c>
      <c r="L42" s="80"/>
      <c r="M42" s="85">
        <f>SUM(M31:M41)</f>
        <v>7</v>
      </c>
    </row>
    <row r="43" spans="1:13" ht="12" thickBot="1">
      <c r="B43" s="90"/>
    </row>
    <row r="44" spans="1:13" ht="22.5">
      <c r="A44" s="92" t="s">
        <v>49</v>
      </c>
      <c r="B44" s="93">
        <v>52</v>
      </c>
      <c r="C44" s="93" t="s">
        <v>10</v>
      </c>
      <c r="D44" s="94">
        <f>B8</f>
        <v>0</v>
      </c>
      <c r="E44" s="95"/>
      <c r="F44" s="96">
        <f>B44*D44</f>
        <v>0</v>
      </c>
      <c r="G44" s="93" t="s">
        <v>1</v>
      </c>
      <c r="H44" s="91"/>
    </row>
    <row r="45" spans="1:13">
      <c r="A45" s="79" t="s">
        <v>11</v>
      </c>
      <c r="B45" s="83"/>
      <c r="C45" s="83"/>
      <c r="D45" s="97"/>
      <c r="E45" s="83"/>
      <c r="F45" s="98">
        <f>B28</f>
        <v>0</v>
      </c>
      <c r="G45" s="83" t="s">
        <v>1</v>
      </c>
      <c r="H45" s="81" t="str">
        <f>"-/-"</f>
        <v>-/-</v>
      </c>
    </row>
    <row r="46" spans="1:13">
      <c r="A46" s="99" t="s">
        <v>48</v>
      </c>
      <c r="B46" s="50"/>
      <c r="C46" s="88" t="s">
        <v>10</v>
      </c>
      <c r="D46" s="100" t="e">
        <f>B8/B9</f>
        <v>#DIV/0!</v>
      </c>
      <c r="E46" s="82"/>
      <c r="F46" s="98" t="e">
        <f>B46*D46</f>
        <v>#DIV/0!</v>
      </c>
      <c r="G46" s="83" t="s">
        <v>1</v>
      </c>
      <c r="H46" s="81" t="str">
        <f>"-/-"</f>
        <v>-/-</v>
      </c>
    </row>
    <row r="47" spans="1:13" ht="12" thickBot="1">
      <c r="A47" s="80"/>
      <c r="B47" s="101"/>
      <c r="C47" s="101"/>
      <c r="D47" s="101" t="s">
        <v>29</v>
      </c>
      <c r="E47" s="101"/>
      <c r="F47" s="102" t="e">
        <f>F44-F45-F46</f>
        <v>#DIV/0!</v>
      </c>
      <c r="G47" s="101" t="s">
        <v>1</v>
      </c>
      <c r="H47" s="103"/>
    </row>
    <row r="48" spans="1:13">
      <c r="F48" s="104"/>
    </row>
  </sheetData>
  <sheetProtection sheet="1" objects="1" scenarios="1" formatColumns="0" formatRows="0" autoFilter="0"/>
  <mergeCells count="3">
    <mergeCell ref="A1:J1"/>
    <mergeCell ref="B11:C11"/>
    <mergeCell ref="G11:H11"/>
  </mergeCell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8"/>
  <sheetViews>
    <sheetView zoomScaleNormal="100" workbookViewId="0">
      <selection activeCell="F16" sqref="F16"/>
    </sheetView>
  </sheetViews>
  <sheetFormatPr defaultRowHeight="11.25"/>
  <cols>
    <col min="1" max="1" width="22.28515625" style="73" bestFit="1" customWidth="1"/>
    <col min="2" max="2" width="14" style="73" bestFit="1" customWidth="1"/>
    <col min="3" max="3" width="6.7109375" style="73" customWidth="1"/>
    <col min="4" max="4" width="14.7109375" style="73" bestFit="1" customWidth="1"/>
    <col min="5" max="5" width="15.7109375" style="73" customWidth="1"/>
    <col min="6" max="6" width="17" style="73" bestFit="1" customWidth="1"/>
    <col min="7" max="7" width="7" style="73" customWidth="1"/>
    <col min="8" max="8" width="4" style="73" bestFit="1" customWidth="1"/>
    <col min="9" max="9" width="15.28515625" style="73" bestFit="1" customWidth="1"/>
    <col min="10" max="11" width="9.140625" style="73"/>
    <col min="12" max="12" width="15.7109375" style="73" bestFit="1" customWidth="1"/>
    <col min="13" max="16384" width="9.140625" style="73"/>
  </cols>
  <sheetData>
    <row r="1" spans="1:10" ht="15" thickBot="1">
      <c r="A1" s="110" t="s">
        <v>39</v>
      </c>
      <c r="B1" s="111"/>
      <c r="C1" s="111"/>
      <c r="D1" s="111"/>
      <c r="E1" s="111"/>
      <c r="F1" s="111"/>
      <c r="G1" s="111"/>
      <c r="H1" s="111"/>
      <c r="I1" s="111"/>
      <c r="J1" s="112"/>
    </row>
    <row r="2" spans="1:10" ht="12" thickBot="1">
      <c r="A2" s="74"/>
      <c r="B2" s="75"/>
      <c r="C2" s="75"/>
      <c r="D2" s="75"/>
      <c r="E2" s="75"/>
      <c r="F2" s="75"/>
      <c r="J2" s="76" t="s">
        <v>45</v>
      </c>
    </row>
    <row r="3" spans="1:10">
      <c r="A3" s="77" t="s">
        <v>12</v>
      </c>
      <c r="B3" s="44" t="s">
        <v>36</v>
      </c>
      <c r="C3" s="75"/>
      <c r="D3" s="75"/>
      <c r="E3" s="75"/>
      <c r="F3" s="75"/>
      <c r="J3" s="78"/>
    </row>
    <row r="4" spans="1:10">
      <c r="A4" s="79" t="s">
        <v>40</v>
      </c>
      <c r="B4" s="45"/>
      <c r="C4" s="75"/>
      <c r="D4" s="75"/>
      <c r="E4" s="75"/>
      <c r="F4" s="75"/>
      <c r="J4" s="78"/>
    </row>
    <row r="5" spans="1:10">
      <c r="A5" s="79" t="s">
        <v>41</v>
      </c>
      <c r="B5" s="46"/>
      <c r="C5" s="75"/>
      <c r="D5" s="75"/>
      <c r="E5" s="75"/>
      <c r="F5" s="75"/>
      <c r="J5" s="78"/>
    </row>
    <row r="6" spans="1:10">
      <c r="A6" s="79" t="s">
        <v>42</v>
      </c>
      <c r="B6" s="47"/>
      <c r="C6" s="75"/>
      <c r="D6" s="75"/>
      <c r="E6" s="75"/>
      <c r="F6" s="75"/>
      <c r="J6" s="78"/>
    </row>
    <row r="7" spans="1:10">
      <c r="A7" s="79" t="s">
        <v>43</v>
      </c>
      <c r="B7" s="46"/>
      <c r="C7" s="75"/>
      <c r="D7" s="75"/>
      <c r="E7" s="75"/>
      <c r="F7" s="75"/>
      <c r="J7" s="78"/>
    </row>
    <row r="8" spans="1:10">
      <c r="A8" s="79" t="s">
        <v>68</v>
      </c>
      <c r="B8" s="46">
        <f>B4*36</f>
        <v>0</v>
      </c>
      <c r="C8" s="75"/>
      <c r="D8" s="75"/>
      <c r="E8" s="75"/>
      <c r="F8" s="75"/>
      <c r="J8" s="78"/>
    </row>
    <row r="9" spans="1:10" ht="12" thickBot="1">
      <c r="A9" s="80" t="s">
        <v>69</v>
      </c>
      <c r="B9" s="48"/>
      <c r="C9" s="75"/>
      <c r="D9" s="75"/>
      <c r="E9" s="75"/>
      <c r="F9" s="75"/>
      <c r="J9" s="78"/>
    </row>
    <row r="10" spans="1:10" ht="12" thickBot="1">
      <c r="A10" s="74"/>
      <c r="B10" s="75"/>
      <c r="C10" s="75"/>
      <c r="D10" s="75"/>
      <c r="E10" s="75"/>
      <c r="F10" s="75"/>
      <c r="J10" s="78"/>
    </row>
    <row r="11" spans="1:10" ht="22.5" customHeight="1">
      <c r="A11" s="77" t="s">
        <v>47</v>
      </c>
      <c r="B11" s="108" t="s">
        <v>66</v>
      </c>
      <c r="C11" s="109"/>
      <c r="F11" s="77" t="s">
        <v>46</v>
      </c>
      <c r="G11" s="113">
        <f>$B$4</f>
        <v>0</v>
      </c>
      <c r="H11" s="114"/>
    </row>
    <row r="12" spans="1:10">
      <c r="A12" s="79" t="s">
        <v>30</v>
      </c>
      <c r="B12" s="50"/>
      <c r="C12" s="81" t="s">
        <v>1</v>
      </c>
      <c r="F12" s="79" t="s">
        <v>30</v>
      </c>
      <c r="G12" s="82">
        <f>B12*$B$4</f>
        <v>0</v>
      </c>
      <c r="H12" s="81" t="s">
        <v>1</v>
      </c>
    </row>
    <row r="13" spans="1:10">
      <c r="A13" s="79"/>
      <c r="B13" s="83"/>
      <c r="C13" s="81"/>
      <c r="F13" s="79"/>
      <c r="G13" s="83"/>
      <c r="H13" s="81"/>
    </row>
    <row r="14" spans="1:10" ht="22.5">
      <c r="A14" s="84" t="s">
        <v>31</v>
      </c>
      <c r="B14" s="83"/>
      <c r="C14" s="81"/>
      <c r="F14" s="84" t="s">
        <v>31</v>
      </c>
      <c r="G14" s="83"/>
      <c r="H14" s="81"/>
    </row>
    <row r="15" spans="1:10">
      <c r="A15" s="49" t="s">
        <v>6</v>
      </c>
      <c r="B15" s="50"/>
      <c r="C15" s="81" t="s">
        <v>1</v>
      </c>
      <c r="F15" s="79" t="str">
        <f>A15</f>
        <v>45 tot en met 49</v>
      </c>
      <c r="G15" s="82">
        <f>B15*$B$4</f>
        <v>0</v>
      </c>
      <c r="H15" s="81" t="s">
        <v>1</v>
      </c>
    </row>
    <row r="16" spans="1:10">
      <c r="A16" s="49" t="s">
        <v>26</v>
      </c>
      <c r="B16" s="50"/>
      <c r="C16" s="81" t="s">
        <v>1</v>
      </c>
      <c r="F16" s="79" t="str">
        <f t="shared" ref="F16:F18" si="0">A16</f>
        <v>50 tot en met 54</v>
      </c>
      <c r="G16" s="82">
        <f t="shared" ref="G16:G18" si="1">B16*$B$4</f>
        <v>0</v>
      </c>
      <c r="H16" s="81" t="s">
        <v>1</v>
      </c>
    </row>
    <row r="17" spans="1:13">
      <c r="A17" s="49" t="s">
        <v>27</v>
      </c>
      <c r="B17" s="50"/>
      <c r="C17" s="81" t="s">
        <v>1</v>
      </c>
      <c r="F17" s="79" t="str">
        <f t="shared" si="0"/>
        <v>55 tot en met 59</v>
      </c>
      <c r="G17" s="82">
        <f t="shared" si="1"/>
        <v>0</v>
      </c>
      <c r="H17" s="81" t="s">
        <v>1</v>
      </c>
    </row>
    <row r="18" spans="1:13">
      <c r="A18" s="49" t="s">
        <v>28</v>
      </c>
      <c r="B18" s="50"/>
      <c r="C18" s="81" t="s">
        <v>1</v>
      </c>
      <c r="F18" s="79" t="str">
        <f t="shared" si="0"/>
        <v>60 jaar en ouder</v>
      </c>
      <c r="G18" s="82">
        <f t="shared" si="1"/>
        <v>0</v>
      </c>
      <c r="H18" s="81" t="s">
        <v>1</v>
      </c>
    </row>
    <row r="19" spans="1:13">
      <c r="A19" s="79"/>
      <c r="B19" s="83"/>
      <c r="C19" s="81"/>
      <c r="F19" s="79"/>
      <c r="G19" s="83"/>
      <c r="H19" s="81"/>
    </row>
    <row r="20" spans="1:13">
      <c r="A20" s="49" t="s">
        <v>32</v>
      </c>
      <c r="B20" s="50"/>
      <c r="C20" s="81" t="s">
        <v>1</v>
      </c>
      <c r="F20" s="79" t="str">
        <f>A20</f>
        <v>Seniorenverlof</v>
      </c>
      <c r="G20" s="82">
        <f>B20*$B$4</f>
        <v>0</v>
      </c>
      <c r="H20" s="81" t="s">
        <v>1</v>
      </c>
    </row>
    <row r="21" spans="1:13">
      <c r="A21" s="79"/>
      <c r="B21" s="83"/>
      <c r="C21" s="81"/>
      <c r="F21" s="79"/>
      <c r="G21" s="83"/>
      <c r="H21" s="81"/>
    </row>
    <row r="22" spans="1:13" ht="12" thickBot="1">
      <c r="A22" s="51" t="s">
        <v>71</v>
      </c>
      <c r="B22" s="52"/>
      <c r="C22" s="85" t="s">
        <v>1</v>
      </c>
      <c r="F22" s="80" t="str">
        <f>A22</f>
        <v>Overig verlof</v>
      </c>
      <c r="G22" s="86">
        <f>B22*B4</f>
        <v>0</v>
      </c>
      <c r="H22" s="85" t="s">
        <v>1</v>
      </c>
    </row>
    <row r="23" spans="1:13">
      <c r="A23" s="17"/>
      <c r="B23" s="87"/>
    </row>
    <row r="24" spans="1:13">
      <c r="A24" s="83" t="s">
        <v>44</v>
      </c>
      <c r="B24" s="88">
        <f>G12</f>
        <v>0</v>
      </c>
      <c r="C24" s="83" t="s">
        <v>1</v>
      </c>
      <c r="D24" s="83"/>
    </row>
    <row r="25" spans="1:13" ht="22.5">
      <c r="A25" s="89" t="s">
        <v>31</v>
      </c>
      <c r="B25" s="53"/>
      <c r="C25" s="83" t="s">
        <v>1</v>
      </c>
      <c r="D25" s="83" t="str">
        <f>"+/+"</f>
        <v>+/+</v>
      </c>
      <c r="E25" s="78"/>
    </row>
    <row r="26" spans="1:13">
      <c r="A26" s="89" t="str">
        <f>A20</f>
        <v>Seniorenverlof</v>
      </c>
      <c r="B26" s="53"/>
      <c r="C26" s="83" t="s">
        <v>1</v>
      </c>
      <c r="D26" s="83" t="str">
        <f t="shared" ref="D26:D27" si="2">"+/+"</f>
        <v>+/+</v>
      </c>
      <c r="E26" s="78"/>
    </row>
    <row r="27" spans="1:13">
      <c r="A27" s="83" t="str">
        <f>A22</f>
        <v>Overig verlof</v>
      </c>
      <c r="B27" s="53"/>
      <c r="C27" s="83" t="s">
        <v>1</v>
      </c>
      <c r="D27" s="83" t="str">
        <f t="shared" si="2"/>
        <v>+/+</v>
      </c>
      <c r="E27" s="78"/>
    </row>
    <row r="28" spans="1:13">
      <c r="A28" s="83" t="s">
        <v>50</v>
      </c>
      <c r="B28" s="88">
        <f>SUM(B24:B27)</f>
        <v>0</v>
      </c>
      <c r="C28" s="83" t="s">
        <v>1</v>
      </c>
      <c r="D28" s="83"/>
    </row>
    <row r="29" spans="1:13" ht="12" thickBot="1">
      <c r="B29" s="90"/>
    </row>
    <row r="30" spans="1:13">
      <c r="A30" s="77" t="s">
        <v>48</v>
      </c>
      <c r="B30" s="91">
        <v>2012</v>
      </c>
      <c r="E30" s="77" t="s">
        <v>48</v>
      </c>
      <c r="F30" s="91">
        <v>2013</v>
      </c>
      <c r="I30" s="77" t="s">
        <v>48</v>
      </c>
      <c r="J30" s="91">
        <v>2014</v>
      </c>
      <c r="L30" s="77" t="s">
        <v>48</v>
      </c>
      <c r="M30" s="91">
        <v>2015</v>
      </c>
    </row>
    <row r="31" spans="1:13">
      <c r="A31" s="79" t="s">
        <v>0</v>
      </c>
      <c r="B31" s="81">
        <v>0</v>
      </c>
      <c r="E31" s="79" t="s">
        <v>0</v>
      </c>
      <c r="F31" s="81">
        <v>1</v>
      </c>
      <c r="I31" s="79" t="s">
        <v>0</v>
      </c>
      <c r="J31" s="81">
        <v>1</v>
      </c>
      <c r="L31" s="79" t="s">
        <v>0</v>
      </c>
      <c r="M31" s="81">
        <v>1</v>
      </c>
    </row>
    <row r="32" spans="1:13">
      <c r="A32" s="79" t="s">
        <v>2</v>
      </c>
      <c r="B32" s="81">
        <v>1</v>
      </c>
      <c r="E32" s="79" t="s">
        <v>2</v>
      </c>
      <c r="F32" s="81">
        <v>1</v>
      </c>
      <c r="I32" s="79" t="s">
        <v>2</v>
      </c>
      <c r="J32" s="81">
        <v>1</v>
      </c>
      <c r="L32" s="79" t="s">
        <v>2</v>
      </c>
      <c r="M32" s="81">
        <v>1</v>
      </c>
    </row>
    <row r="33" spans="1:13">
      <c r="A33" s="79" t="s">
        <v>3</v>
      </c>
      <c r="B33" s="81">
        <v>1</v>
      </c>
      <c r="E33" s="79" t="s">
        <v>3</v>
      </c>
      <c r="F33" s="81">
        <v>1</v>
      </c>
      <c r="I33" s="79" t="s">
        <v>65</v>
      </c>
      <c r="J33" s="81">
        <v>0</v>
      </c>
      <c r="L33" s="79" t="s">
        <v>65</v>
      </c>
      <c r="M33" s="81">
        <v>1</v>
      </c>
    </row>
    <row r="34" spans="1:13">
      <c r="A34" s="79" t="s">
        <v>4</v>
      </c>
      <c r="B34" s="81">
        <v>0</v>
      </c>
      <c r="E34" s="79" t="s">
        <v>4</v>
      </c>
      <c r="F34" s="81">
        <v>0</v>
      </c>
      <c r="I34" s="79" t="s">
        <v>4</v>
      </c>
      <c r="J34" s="81">
        <v>0</v>
      </c>
      <c r="L34" s="79" t="s">
        <v>4</v>
      </c>
      <c r="M34" s="81">
        <v>1</v>
      </c>
    </row>
    <row r="35" spans="1:13">
      <c r="A35" s="79" t="s">
        <v>5</v>
      </c>
      <c r="B35" s="81">
        <v>1</v>
      </c>
      <c r="E35" s="79" t="s">
        <v>5</v>
      </c>
      <c r="F35" s="81">
        <v>1</v>
      </c>
      <c r="I35" s="79" t="s">
        <v>5</v>
      </c>
      <c r="J35" s="81">
        <v>1</v>
      </c>
      <c r="L35" s="79" t="s">
        <v>5</v>
      </c>
      <c r="M35" s="81">
        <v>1</v>
      </c>
    </row>
    <row r="36" spans="1:13">
      <c r="A36" s="79" t="s">
        <v>7</v>
      </c>
      <c r="B36" s="81">
        <v>1</v>
      </c>
      <c r="E36" s="79" t="s">
        <v>7</v>
      </c>
      <c r="F36" s="81">
        <v>1</v>
      </c>
      <c r="I36" s="79" t="s">
        <v>7</v>
      </c>
      <c r="J36" s="81">
        <v>1</v>
      </c>
      <c r="L36" s="79" t="s">
        <v>7</v>
      </c>
      <c r="M36" s="81">
        <v>1</v>
      </c>
    </row>
    <row r="37" spans="1:13">
      <c r="A37" s="79" t="s">
        <v>8</v>
      </c>
      <c r="B37" s="81">
        <v>1</v>
      </c>
      <c r="E37" s="79" t="s">
        <v>8</v>
      </c>
      <c r="F37" s="81">
        <v>1</v>
      </c>
      <c r="I37" s="79" t="s">
        <v>8</v>
      </c>
      <c r="J37" s="81">
        <v>1</v>
      </c>
      <c r="L37" s="79" t="s">
        <v>8</v>
      </c>
      <c r="M37" s="81">
        <v>1</v>
      </c>
    </row>
    <row r="38" spans="1:13">
      <c r="A38" s="79" t="s">
        <v>9</v>
      </c>
      <c r="B38" s="81">
        <v>1</v>
      </c>
      <c r="E38" s="79" t="s">
        <v>9</v>
      </c>
      <c r="F38" s="81">
        <v>1</v>
      </c>
      <c r="I38" s="79" t="s">
        <v>9</v>
      </c>
      <c r="J38" s="81">
        <v>1</v>
      </c>
      <c r="L38" s="79" t="s">
        <v>9</v>
      </c>
      <c r="M38" s="81">
        <v>0</v>
      </c>
    </row>
    <row r="39" spans="1:13">
      <c r="A39" s="54" t="s">
        <v>62</v>
      </c>
      <c r="B39" s="55"/>
      <c r="E39" s="54" t="s">
        <v>62</v>
      </c>
      <c r="F39" s="55"/>
      <c r="I39" s="54" t="s">
        <v>62</v>
      </c>
      <c r="J39" s="55"/>
      <c r="L39" s="54" t="s">
        <v>62</v>
      </c>
      <c r="M39" s="55"/>
    </row>
    <row r="40" spans="1:13">
      <c r="A40" s="54" t="s">
        <v>62</v>
      </c>
      <c r="B40" s="55"/>
      <c r="E40" s="54" t="s">
        <v>62</v>
      </c>
      <c r="F40" s="55"/>
      <c r="I40" s="54" t="s">
        <v>62</v>
      </c>
      <c r="J40" s="55"/>
      <c r="L40" s="54" t="s">
        <v>62</v>
      </c>
      <c r="M40" s="55"/>
    </row>
    <row r="41" spans="1:13">
      <c r="A41" s="54" t="s">
        <v>62</v>
      </c>
      <c r="B41" s="55"/>
      <c r="E41" s="54" t="s">
        <v>62</v>
      </c>
      <c r="F41" s="55"/>
      <c r="I41" s="54" t="s">
        <v>62</v>
      </c>
      <c r="J41" s="55"/>
      <c r="L41" s="54" t="s">
        <v>62</v>
      </c>
      <c r="M41" s="55"/>
    </row>
    <row r="42" spans="1:13" ht="12" thickBot="1">
      <c r="A42" s="80"/>
      <c r="B42" s="85">
        <f>SUM(B31:B41)</f>
        <v>6</v>
      </c>
      <c r="E42" s="80"/>
      <c r="F42" s="85">
        <f>SUM(F31:F41)</f>
        <v>7</v>
      </c>
      <c r="I42" s="80"/>
      <c r="J42" s="85">
        <f>SUM(J31:J41)</f>
        <v>6</v>
      </c>
      <c r="L42" s="80"/>
      <c r="M42" s="85">
        <f>SUM(M31:M41)</f>
        <v>7</v>
      </c>
    </row>
    <row r="43" spans="1:13" ht="12" thickBot="1">
      <c r="B43" s="90"/>
    </row>
    <row r="44" spans="1:13" ht="22.5">
      <c r="A44" s="92" t="s">
        <v>49</v>
      </c>
      <c r="B44" s="93">
        <v>52</v>
      </c>
      <c r="C44" s="93" t="s">
        <v>10</v>
      </c>
      <c r="D44" s="94">
        <f>B8</f>
        <v>0</v>
      </c>
      <c r="E44" s="95"/>
      <c r="F44" s="96">
        <f>B44*D44</f>
        <v>0</v>
      </c>
      <c r="G44" s="93" t="s">
        <v>1</v>
      </c>
      <c r="H44" s="91"/>
    </row>
    <row r="45" spans="1:13">
      <c r="A45" s="79" t="s">
        <v>11</v>
      </c>
      <c r="B45" s="83"/>
      <c r="C45" s="83"/>
      <c r="D45" s="97"/>
      <c r="E45" s="83"/>
      <c r="F45" s="98">
        <f>B28</f>
        <v>0</v>
      </c>
      <c r="G45" s="83" t="s">
        <v>1</v>
      </c>
      <c r="H45" s="81" t="str">
        <f>"-/-"</f>
        <v>-/-</v>
      </c>
    </row>
    <row r="46" spans="1:13">
      <c r="A46" s="99" t="s">
        <v>48</v>
      </c>
      <c r="B46" s="50"/>
      <c r="C46" s="88" t="s">
        <v>10</v>
      </c>
      <c r="D46" s="100" t="e">
        <f>B8/B9</f>
        <v>#DIV/0!</v>
      </c>
      <c r="E46" s="82"/>
      <c r="F46" s="98" t="e">
        <f>B46*D46</f>
        <v>#DIV/0!</v>
      </c>
      <c r="G46" s="83" t="s">
        <v>1</v>
      </c>
      <c r="H46" s="81" t="str">
        <f>"-/-"</f>
        <v>-/-</v>
      </c>
    </row>
    <row r="47" spans="1:13" ht="12" thickBot="1">
      <c r="A47" s="80"/>
      <c r="B47" s="101"/>
      <c r="C47" s="101"/>
      <c r="D47" s="101" t="s">
        <v>29</v>
      </c>
      <c r="E47" s="101"/>
      <c r="F47" s="102" t="e">
        <f>F44-F45-F46</f>
        <v>#DIV/0!</v>
      </c>
      <c r="G47" s="101" t="s">
        <v>1</v>
      </c>
      <c r="H47" s="103"/>
    </row>
    <row r="48" spans="1:13">
      <c r="F48" s="104"/>
    </row>
  </sheetData>
  <sheetProtection sheet="1" objects="1" scenarios="1" formatColumns="0" formatRows="0" autoFilter="0"/>
  <mergeCells count="3">
    <mergeCell ref="A1:J1"/>
    <mergeCell ref="B11:C11"/>
    <mergeCell ref="G11:H11"/>
  </mergeCell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8"/>
  <sheetViews>
    <sheetView zoomScaleNormal="100" workbookViewId="0">
      <selection activeCell="F16" sqref="F16"/>
    </sheetView>
  </sheetViews>
  <sheetFormatPr defaultRowHeight="11.25"/>
  <cols>
    <col min="1" max="1" width="22.28515625" style="73" bestFit="1" customWidth="1"/>
    <col min="2" max="2" width="14" style="73" bestFit="1" customWidth="1"/>
    <col min="3" max="3" width="6.85546875" style="73" customWidth="1"/>
    <col min="4" max="4" width="14.7109375" style="73" bestFit="1" customWidth="1"/>
    <col min="5" max="5" width="15.7109375" style="73" customWidth="1"/>
    <col min="6" max="6" width="17" style="73" bestFit="1" customWidth="1"/>
    <col min="7" max="7" width="7" style="73" customWidth="1"/>
    <col min="8" max="8" width="4" style="73" bestFit="1" customWidth="1"/>
    <col min="9" max="9" width="15.28515625" style="73" bestFit="1" customWidth="1"/>
    <col min="10" max="11" width="9.140625" style="73"/>
    <col min="12" max="12" width="15.7109375" style="73" bestFit="1" customWidth="1"/>
    <col min="13" max="16384" width="9.140625" style="73"/>
  </cols>
  <sheetData>
    <row r="1" spans="1:10" ht="15" thickBot="1">
      <c r="A1" s="110" t="s">
        <v>39</v>
      </c>
      <c r="B1" s="111"/>
      <c r="C1" s="111"/>
      <c r="D1" s="111"/>
      <c r="E1" s="111"/>
      <c r="F1" s="111"/>
      <c r="G1" s="111"/>
      <c r="H1" s="111"/>
      <c r="I1" s="111"/>
      <c r="J1" s="112"/>
    </row>
    <row r="2" spans="1:10" ht="12" thickBot="1">
      <c r="A2" s="74"/>
      <c r="B2" s="75"/>
      <c r="C2" s="75"/>
      <c r="D2" s="75"/>
      <c r="E2" s="75"/>
      <c r="F2" s="75"/>
      <c r="J2" s="76" t="s">
        <v>45</v>
      </c>
    </row>
    <row r="3" spans="1:10">
      <c r="A3" s="77" t="s">
        <v>12</v>
      </c>
      <c r="B3" s="44" t="s">
        <v>37</v>
      </c>
      <c r="C3" s="75"/>
      <c r="D3" s="75"/>
      <c r="E3" s="75"/>
      <c r="F3" s="75"/>
      <c r="J3" s="78"/>
    </row>
    <row r="4" spans="1:10">
      <c r="A4" s="79" t="s">
        <v>40</v>
      </c>
      <c r="B4" s="45"/>
      <c r="C4" s="75"/>
      <c r="D4" s="75"/>
      <c r="E4" s="75"/>
      <c r="F4" s="75"/>
      <c r="J4" s="78"/>
    </row>
    <row r="5" spans="1:10">
      <c r="A5" s="79" t="s">
        <v>41</v>
      </c>
      <c r="B5" s="46"/>
      <c r="C5" s="75"/>
      <c r="D5" s="75"/>
      <c r="E5" s="75"/>
      <c r="F5" s="75"/>
      <c r="J5" s="78"/>
    </row>
    <row r="6" spans="1:10">
      <c r="A6" s="79" t="s">
        <v>42</v>
      </c>
      <c r="B6" s="47"/>
      <c r="C6" s="75"/>
      <c r="D6" s="75"/>
      <c r="E6" s="75"/>
      <c r="F6" s="75"/>
      <c r="J6" s="78"/>
    </row>
    <row r="7" spans="1:10">
      <c r="A7" s="79" t="s">
        <v>43</v>
      </c>
      <c r="B7" s="46"/>
      <c r="C7" s="75"/>
      <c r="D7" s="75"/>
      <c r="E7" s="75"/>
      <c r="F7" s="75"/>
      <c r="J7" s="78"/>
    </row>
    <row r="8" spans="1:10">
      <c r="A8" s="79" t="s">
        <v>68</v>
      </c>
      <c r="B8" s="46">
        <f>B4*36</f>
        <v>0</v>
      </c>
      <c r="C8" s="75"/>
      <c r="D8" s="75"/>
      <c r="E8" s="75"/>
      <c r="F8" s="75"/>
      <c r="J8" s="78"/>
    </row>
    <row r="9" spans="1:10" ht="12" thickBot="1">
      <c r="A9" s="80" t="s">
        <v>69</v>
      </c>
      <c r="B9" s="48"/>
      <c r="C9" s="75"/>
      <c r="D9" s="75"/>
      <c r="E9" s="75"/>
      <c r="F9" s="75"/>
      <c r="J9" s="78"/>
    </row>
    <row r="10" spans="1:10" ht="12" thickBot="1">
      <c r="A10" s="74"/>
      <c r="B10" s="75"/>
      <c r="C10" s="75"/>
      <c r="D10" s="75"/>
      <c r="E10" s="75"/>
      <c r="F10" s="75"/>
      <c r="J10" s="78"/>
    </row>
    <row r="11" spans="1:10" ht="22.5" customHeight="1">
      <c r="A11" s="77" t="s">
        <v>47</v>
      </c>
      <c r="B11" s="108" t="s">
        <v>66</v>
      </c>
      <c r="C11" s="109"/>
      <c r="F11" s="77" t="s">
        <v>46</v>
      </c>
      <c r="G11" s="113">
        <f>$B$4</f>
        <v>0</v>
      </c>
      <c r="H11" s="114"/>
    </row>
    <row r="12" spans="1:10">
      <c r="A12" s="79" t="s">
        <v>30</v>
      </c>
      <c r="B12" s="50"/>
      <c r="C12" s="81" t="s">
        <v>1</v>
      </c>
      <c r="F12" s="79" t="s">
        <v>30</v>
      </c>
      <c r="G12" s="82">
        <f>B12*$B$4</f>
        <v>0</v>
      </c>
      <c r="H12" s="81" t="s">
        <v>1</v>
      </c>
    </row>
    <row r="13" spans="1:10">
      <c r="A13" s="79"/>
      <c r="B13" s="83"/>
      <c r="C13" s="81"/>
      <c r="F13" s="79"/>
      <c r="G13" s="83"/>
      <c r="H13" s="81"/>
    </row>
    <row r="14" spans="1:10" ht="22.5">
      <c r="A14" s="84" t="s">
        <v>31</v>
      </c>
      <c r="B14" s="83"/>
      <c r="C14" s="81"/>
      <c r="F14" s="84" t="s">
        <v>31</v>
      </c>
      <c r="G14" s="83"/>
      <c r="H14" s="81"/>
    </row>
    <row r="15" spans="1:10">
      <c r="A15" s="49" t="s">
        <v>6</v>
      </c>
      <c r="B15" s="50"/>
      <c r="C15" s="81" t="s">
        <v>1</v>
      </c>
      <c r="F15" s="79" t="str">
        <f>A15</f>
        <v>45 tot en met 49</v>
      </c>
      <c r="G15" s="82">
        <f>B15*$B$4</f>
        <v>0</v>
      </c>
      <c r="H15" s="81" t="s">
        <v>1</v>
      </c>
    </row>
    <row r="16" spans="1:10">
      <c r="A16" s="49" t="s">
        <v>26</v>
      </c>
      <c r="B16" s="50"/>
      <c r="C16" s="81" t="s">
        <v>1</v>
      </c>
      <c r="F16" s="79" t="str">
        <f t="shared" ref="F16:F18" si="0">A16</f>
        <v>50 tot en met 54</v>
      </c>
      <c r="G16" s="82">
        <f t="shared" ref="G16:G18" si="1">B16*$B$4</f>
        <v>0</v>
      </c>
      <c r="H16" s="81" t="s">
        <v>1</v>
      </c>
    </row>
    <row r="17" spans="1:13">
      <c r="A17" s="49" t="s">
        <v>27</v>
      </c>
      <c r="B17" s="50"/>
      <c r="C17" s="81" t="s">
        <v>1</v>
      </c>
      <c r="F17" s="79" t="str">
        <f t="shared" si="0"/>
        <v>55 tot en met 59</v>
      </c>
      <c r="G17" s="82">
        <f t="shared" si="1"/>
        <v>0</v>
      </c>
      <c r="H17" s="81" t="s">
        <v>1</v>
      </c>
    </row>
    <row r="18" spans="1:13">
      <c r="A18" s="49" t="s">
        <v>28</v>
      </c>
      <c r="B18" s="50"/>
      <c r="C18" s="81" t="s">
        <v>1</v>
      </c>
      <c r="F18" s="79" t="str">
        <f t="shared" si="0"/>
        <v>60 jaar en ouder</v>
      </c>
      <c r="G18" s="82">
        <f t="shared" si="1"/>
        <v>0</v>
      </c>
      <c r="H18" s="81" t="s">
        <v>1</v>
      </c>
    </row>
    <row r="19" spans="1:13">
      <c r="A19" s="79"/>
      <c r="B19" s="83"/>
      <c r="C19" s="81"/>
      <c r="F19" s="79"/>
      <c r="G19" s="83"/>
      <c r="H19" s="81"/>
    </row>
    <row r="20" spans="1:13">
      <c r="A20" s="49" t="s">
        <v>32</v>
      </c>
      <c r="B20" s="50"/>
      <c r="C20" s="81" t="s">
        <v>1</v>
      </c>
      <c r="F20" s="79" t="str">
        <f>A20</f>
        <v>Seniorenverlof</v>
      </c>
      <c r="G20" s="82">
        <f>B20*$B$4</f>
        <v>0</v>
      </c>
      <c r="H20" s="81" t="s">
        <v>1</v>
      </c>
    </row>
    <row r="21" spans="1:13">
      <c r="A21" s="79"/>
      <c r="B21" s="83"/>
      <c r="C21" s="81"/>
      <c r="F21" s="79"/>
      <c r="G21" s="83"/>
      <c r="H21" s="81"/>
    </row>
    <row r="22" spans="1:13" ht="12" thickBot="1">
      <c r="A22" s="51" t="s">
        <v>71</v>
      </c>
      <c r="B22" s="52"/>
      <c r="C22" s="85" t="s">
        <v>1</v>
      </c>
      <c r="F22" s="80" t="str">
        <f>A22</f>
        <v>Overig verlof</v>
      </c>
      <c r="G22" s="86">
        <f>B22*B4</f>
        <v>0</v>
      </c>
      <c r="H22" s="85" t="s">
        <v>1</v>
      </c>
    </row>
    <row r="23" spans="1:13">
      <c r="A23" s="17"/>
      <c r="B23" s="87"/>
    </row>
    <row r="24" spans="1:13">
      <c r="A24" s="83" t="s">
        <v>44</v>
      </c>
      <c r="B24" s="88">
        <f>G12</f>
        <v>0</v>
      </c>
      <c r="C24" s="83" t="s">
        <v>1</v>
      </c>
      <c r="D24" s="83"/>
    </row>
    <row r="25" spans="1:13" ht="22.5">
      <c r="A25" s="89" t="s">
        <v>31</v>
      </c>
      <c r="B25" s="53"/>
      <c r="C25" s="83" t="s">
        <v>1</v>
      </c>
      <c r="D25" s="83" t="str">
        <f>"+/+"</f>
        <v>+/+</v>
      </c>
      <c r="E25" s="78"/>
    </row>
    <row r="26" spans="1:13">
      <c r="A26" s="89" t="str">
        <f>A20</f>
        <v>Seniorenverlof</v>
      </c>
      <c r="B26" s="53"/>
      <c r="C26" s="83" t="s">
        <v>1</v>
      </c>
      <c r="D26" s="83" t="str">
        <f t="shared" ref="D26:D27" si="2">"+/+"</f>
        <v>+/+</v>
      </c>
      <c r="E26" s="78"/>
    </row>
    <row r="27" spans="1:13">
      <c r="A27" s="83" t="str">
        <f>A22</f>
        <v>Overig verlof</v>
      </c>
      <c r="B27" s="53"/>
      <c r="C27" s="83" t="s">
        <v>1</v>
      </c>
      <c r="D27" s="83" t="str">
        <f t="shared" si="2"/>
        <v>+/+</v>
      </c>
      <c r="E27" s="78"/>
    </row>
    <row r="28" spans="1:13">
      <c r="A28" s="83" t="s">
        <v>50</v>
      </c>
      <c r="B28" s="88">
        <f>SUM(B24:B27)</f>
        <v>0</v>
      </c>
      <c r="C28" s="83" t="s">
        <v>1</v>
      </c>
      <c r="D28" s="83"/>
    </row>
    <row r="29" spans="1:13" ht="12" thickBot="1">
      <c r="B29" s="90"/>
    </row>
    <row r="30" spans="1:13">
      <c r="A30" s="77" t="s">
        <v>48</v>
      </c>
      <c r="B30" s="91">
        <v>2012</v>
      </c>
      <c r="E30" s="77" t="s">
        <v>48</v>
      </c>
      <c r="F30" s="91">
        <v>2013</v>
      </c>
      <c r="I30" s="77" t="s">
        <v>48</v>
      </c>
      <c r="J30" s="91">
        <v>2014</v>
      </c>
      <c r="L30" s="77" t="s">
        <v>48</v>
      </c>
      <c r="M30" s="91">
        <v>2015</v>
      </c>
    </row>
    <row r="31" spans="1:13">
      <c r="A31" s="79" t="s">
        <v>0</v>
      </c>
      <c r="B31" s="81">
        <v>0</v>
      </c>
      <c r="E31" s="79" t="s">
        <v>0</v>
      </c>
      <c r="F31" s="81">
        <v>1</v>
      </c>
      <c r="I31" s="79" t="s">
        <v>0</v>
      </c>
      <c r="J31" s="81">
        <v>1</v>
      </c>
      <c r="L31" s="79" t="s">
        <v>0</v>
      </c>
      <c r="M31" s="81">
        <v>1</v>
      </c>
    </row>
    <row r="32" spans="1:13">
      <c r="A32" s="79" t="s">
        <v>2</v>
      </c>
      <c r="B32" s="81">
        <v>1</v>
      </c>
      <c r="E32" s="79" t="s">
        <v>2</v>
      </c>
      <c r="F32" s="81">
        <v>1</v>
      </c>
      <c r="I32" s="79" t="s">
        <v>2</v>
      </c>
      <c r="J32" s="81">
        <v>1</v>
      </c>
      <c r="L32" s="79" t="s">
        <v>2</v>
      </c>
      <c r="M32" s="81">
        <v>1</v>
      </c>
    </row>
    <row r="33" spans="1:13">
      <c r="A33" s="79" t="s">
        <v>3</v>
      </c>
      <c r="B33" s="81">
        <v>1</v>
      </c>
      <c r="E33" s="79" t="s">
        <v>3</v>
      </c>
      <c r="F33" s="81">
        <v>1</v>
      </c>
      <c r="I33" s="79" t="s">
        <v>65</v>
      </c>
      <c r="J33" s="81">
        <v>0</v>
      </c>
      <c r="L33" s="79" t="s">
        <v>65</v>
      </c>
      <c r="M33" s="81">
        <v>1</v>
      </c>
    </row>
    <row r="34" spans="1:13">
      <c r="A34" s="79" t="s">
        <v>4</v>
      </c>
      <c r="B34" s="81">
        <v>0</v>
      </c>
      <c r="E34" s="79" t="s">
        <v>4</v>
      </c>
      <c r="F34" s="81">
        <v>0</v>
      </c>
      <c r="I34" s="79" t="s">
        <v>4</v>
      </c>
      <c r="J34" s="81">
        <v>0</v>
      </c>
      <c r="L34" s="79" t="s">
        <v>4</v>
      </c>
      <c r="M34" s="81">
        <v>1</v>
      </c>
    </row>
    <row r="35" spans="1:13">
      <c r="A35" s="79" t="s">
        <v>5</v>
      </c>
      <c r="B35" s="81">
        <v>1</v>
      </c>
      <c r="E35" s="79" t="s">
        <v>5</v>
      </c>
      <c r="F35" s="81">
        <v>1</v>
      </c>
      <c r="I35" s="79" t="s">
        <v>5</v>
      </c>
      <c r="J35" s="81">
        <v>1</v>
      </c>
      <c r="L35" s="79" t="s">
        <v>5</v>
      </c>
      <c r="M35" s="81">
        <v>1</v>
      </c>
    </row>
    <row r="36" spans="1:13">
      <c r="A36" s="79" t="s">
        <v>7</v>
      </c>
      <c r="B36" s="81">
        <v>1</v>
      </c>
      <c r="E36" s="79" t="s">
        <v>7</v>
      </c>
      <c r="F36" s="81">
        <v>1</v>
      </c>
      <c r="I36" s="79" t="s">
        <v>7</v>
      </c>
      <c r="J36" s="81">
        <v>1</v>
      </c>
      <c r="L36" s="79" t="s">
        <v>7</v>
      </c>
      <c r="M36" s="81">
        <v>1</v>
      </c>
    </row>
    <row r="37" spans="1:13">
      <c r="A37" s="79" t="s">
        <v>8</v>
      </c>
      <c r="B37" s="81">
        <v>1</v>
      </c>
      <c r="E37" s="79" t="s">
        <v>8</v>
      </c>
      <c r="F37" s="81">
        <v>1</v>
      </c>
      <c r="I37" s="79" t="s">
        <v>8</v>
      </c>
      <c r="J37" s="81">
        <v>1</v>
      </c>
      <c r="L37" s="79" t="s">
        <v>8</v>
      </c>
      <c r="M37" s="81">
        <v>1</v>
      </c>
    </row>
    <row r="38" spans="1:13">
      <c r="A38" s="79" t="s">
        <v>9</v>
      </c>
      <c r="B38" s="81">
        <v>1</v>
      </c>
      <c r="E38" s="79" t="s">
        <v>9</v>
      </c>
      <c r="F38" s="81">
        <v>1</v>
      </c>
      <c r="I38" s="79" t="s">
        <v>9</v>
      </c>
      <c r="J38" s="81">
        <v>1</v>
      </c>
      <c r="L38" s="79" t="s">
        <v>9</v>
      </c>
      <c r="M38" s="81">
        <v>0</v>
      </c>
    </row>
    <row r="39" spans="1:13">
      <c r="A39" s="54" t="s">
        <v>62</v>
      </c>
      <c r="B39" s="55"/>
      <c r="E39" s="54" t="s">
        <v>62</v>
      </c>
      <c r="F39" s="55"/>
      <c r="I39" s="54" t="s">
        <v>62</v>
      </c>
      <c r="J39" s="55"/>
      <c r="L39" s="54" t="s">
        <v>62</v>
      </c>
      <c r="M39" s="55"/>
    </row>
    <row r="40" spans="1:13">
      <c r="A40" s="54" t="s">
        <v>62</v>
      </c>
      <c r="B40" s="55"/>
      <c r="E40" s="54" t="s">
        <v>62</v>
      </c>
      <c r="F40" s="55"/>
      <c r="I40" s="54" t="s">
        <v>62</v>
      </c>
      <c r="J40" s="55"/>
      <c r="L40" s="54" t="s">
        <v>62</v>
      </c>
      <c r="M40" s="55"/>
    </row>
    <row r="41" spans="1:13">
      <c r="A41" s="54" t="s">
        <v>62</v>
      </c>
      <c r="B41" s="55"/>
      <c r="E41" s="54" t="s">
        <v>62</v>
      </c>
      <c r="F41" s="55"/>
      <c r="I41" s="54" t="s">
        <v>62</v>
      </c>
      <c r="J41" s="55"/>
      <c r="L41" s="54" t="s">
        <v>62</v>
      </c>
      <c r="M41" s="55"/>
    </row>
    <row r="42" spans="1:13" ht="12" thickBot="1">
      <c r="A42" s="80"/>
      <c r="B42" s="85">
        <f>SUM(B31:B41)</f>
        <v>6</v>
      </c>
      <c r="E42" s="80"/>
      <c r="F42" s="85">
        <f>SUM(F31:F41)</f>
        <v>7</v>
      </c>
      <c r="I42" s="80"/>
      <c r="J42" s="85">
        <f>SUM(J31:J41)</f>
        <v>6</v>
      </c>
      <c r="L42" s="80"/>
      <c r="M42" s="85">
        <f>SUM(M31:M41)</f>
        <v>7</v>
      </c>
    </row>
    <row r="43" spans="1:13" ht="12" thickBot="1">
      <c r="B43" s="90"/>
    </row>
    <row r="44" spans="1:13" ht="22.5">
      <c r="A44" s="92" t="s">
        <v>49</v>
      </c>
      <c r="B44" s="93">
        <v>52</v>
      </c>
      <c r="C44" s="93" t="s">
        <v>10</v>
      </c>
      <c r="D44" s="94">
        <f>B8</f>
        <v>0</v>
      </c>
      <c r="E44" s="95"/>
      <c r="F44" s="96">
        <f>B44*D44</f>
        <v>0</v>
      </c>
      <c r="G44" s="93" t="s">
        <v>1</v>
      </c>
      <c r="H44" s="91"/>
    </row>
    <row r="45" spans="1:13">
      <c r="A45" s="79" t="s">
        <v>11</v>
      </c>
      <c r="B45" s="83"/>
      <c r="C45" s="83"/>
      <c r="D45" s="97"/>
      <c r="E45" s="83"/>
      <c r="F45" s="98">
        <f>B28</f>
        <v>0</v>
      </c>
      <c r="G45" s="83" t="s">
        <v>1</v>
      </c>
      <c r="H45" s="81" t="str">
        <f>"-/-"</f>
        <v>-/-</v>
      </c>
    </row>
    <row r="46" spans="1:13">
      <c r="A46" s="99" t="s">
        <v>48</v>
      </c>
      <c r="B46" s="50"/>
      <c r="C46" s="88" t="s">
        <v>10</v>
      </c>
      <c r="D46" s="100" t="e">
        <f>B8/B9</f>
        <v>#DIV/0!</v>
      </c>
      <c r="E46" s="82"/>
      <c r="F46" s="98" t="e">
        <f>B46*D46</f>
        <v>#DIV/0!</v>
      </c>
      <c r="G46" s="83" t="s">
        <v>1</v>
      </c>
      <c r="H46" s="81" t="str">
        <f>"-/-"</f>
        <v>-/-</v>
      </c>
    </row>
    <row r="47" spans="1:13" ht="12" thickBot="1">
      <c r="A47" s="80"/>
      <c r="B47" s="101"/>
      <c r="C47" s="101"/>
      <c r="D47" s="101" t="s">
        <v>29</v>
      </c>
      <c r="E47" s="101"/>
      <c r="F47" s="102" t="e">
        <f>F44-F45-F46</f>
        <v>#DIV/0!</v>
      </c>
      <c r="G47" s="101" t="s">
        <v>1</v>
      </c>
      <c r="H47" s="103"/>
    </row>
    <row r="48" spans="1:13">
      <c r="F48" s="104"/>
    </row>
  </sheetData>
  <sheetProtection sheet="1" objects="1" scenarios="1" formatColumns="0" formatRows="0" autoFilter="0"/>
  <mergeCells count="3">
    <mergeCell ref="A1:J1"/>
    <mergeCell ref="B11:C11"/>
    <mergeCell ref="G11:H11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8"/>
  <sheetViews>
    <sheetView zoomScaleNormal="100" workbookViewId="0">
      <selection activeCell="F17" sqref="F17"/>
    </sheetView>
  </sheetViews>
  <sheetFormatPr defaultRowHeight="11.25"/>
  <cols>
    <col min="1" max="1" width="22.28515625" style="73" bestFit="1" customWidth="1"/>
    <col min="2" max="2" width="14" style="73" bestFit="1" customWidth="1"/>
    <col min="3" max="3" width="6.42578125" style="73" customWidth="1"/>
    <col min="4" max="4" width="14.7109375" style="73" bestFit="1" customWidth="1"/>
    <col min="5" max="5" width="15.7109375" style="73" customWidth="1"/>
    <col min="6" max="6" width="17" style="73" bestFit="1" customWidth="1"/>
    <col min="7" max="7" width="7" style="73" customWidth="1"/>
    <col min="8" max="8" width="4" style="73" bestFit="1" customWidth="1"/>
    <col min="9" max="9" width="15.28515625" style="73" bestFit="1" customWidth="1"/>
    <col min="10" max="11" width="9.140625" style="73"/>
    <col min="12" max="12" width="15.7109375" style="73" bestFit="1" customWidth="1"/>
    <col min="13" max="16384" width="9.140625" style="73"/>
  </cols>
  <sheetData>
    <row r="1" spans="1:10" ht="15" thickBot="1">
      <c r="A1" s="110" t="s">
        <v>39</v>
      </c>
      <c r="B1" s="111"/>
      <c r="C1" s="111"/>
      <c r="D1" s="111"/>
      <c r="E1" s="111"/>
      <c r="F1" s="111"/>
      <c r="G1" s="111"/>
      <c r="H1" s="111"/>
      <c r="I1" s="111"/>
      <c r="J1" s="112"/>
    </row>
    <row r="2" spans="1:10" ht="12" thickBot="1">
      <c r="A2" s="74"/>
      <c r="B2" s="75"/>
      <c r="C2" s="75"/>
      <c r="D2" s="75"/>
      <c r="E2" s="75"/>
      <c r="F2" s="75"/>
      <c r="J2" s="76" t="s">
        <v>45</v>
      </c>
    </row>
    <row r="3" spans="1:10">
      <c r="A3" s="77" t="s">
        <v>12</v>
      </c>
      <c r="B3" s="44" t="s">
        <v>38</v>
      </c>
      <c r="C3" s="75"/>
      <c r="D3" s="75"/>
      <c r="E3" s="75"/>
      <c r="F3" s="75"/>
      <c r="J3" s="78"/>
    </row>
    <row r="4" spans="1:10">
      <c r="A4" s="79" t="s">
        <v>40</v>
      </c>
      <c r="B4" s="45"/>
      <c r="C4" s="75"/>
      <c r="D4" s="75"/>
      <c r="E4" s="75"/>
      <c r="F4" s="75"/>
      <c r="J4" s="78"/>
    </row>
    <row r="5" spans="1:10">
      <c r="A5" s="79" t="s">
        <v>41</v>
      </c>
      <c r="B5" s="46"/>
      <c r="C5" s="75"/>
      <c r="D5" s="75"/>
      <c r="E5" s="75"/>
      <c r="F5" s="75"/>
      <c r="J5" s="78"/>
    </row>
    <row r="6" spans="1:10">
      <c r="A6" s="79" t="s">
        <v>42</v>
      </c>
      <c r="B6" s="47"/>
      <c r="C6" s="75"/>
      <c r="D6" s="75"/>
      <c r="E6" s="75"/>
      <c r="F6" s="75"/>
      <c r="J6" s="78"/>
    </row>
    <row r="7" spans="1:10">
      <c r="A7" s="79" t="s">
        <v>43</v>
      </c>
      <c r="B7" s="46"/>
      <c r="C7" s="75"/>
      <c r="D7" s="75"/>
      <c r="E7" s="75"/>
      <c r="F7" s="75"/>
      <c r="J7" s="78"/>
    </row>
    <row r="8" spans="1:10">
      <c r="A8" s="79" t="s">
        <v>68</v>
      </c>
      <c r="B8" s="46">
        <f>B4*36</f>
        <v>0</v>
      </c>
      <c r="C8" s="75"/>
      <c r="D8" s="75"/>
      <c r="E8" s="75"/>
      <c r="F8" s="75"/>
      <c r="J8" s="78"/>
    </row>
    <row r="9" spans="1:10" ht="12" thickBot="1">
      <c r="A9" s="80" t="s">
        <v>69</v>
      </c>
      <c r="B9" s="48"/>
      <c r="C9" s="75"/>
      <c r="D9" s="75"/>
      <c r="E9" s="75"/>
      <c r="F9" s="75"/>
      <c r="J9" s="78"/>
    </row>
    <row r="10" spans="1:10" ht="12" thickBot="1">
      <c r="A10" s="74"/>
      <c r="B10" s="75"/>
      <c r="C10" s="75"/>
      <c r="D10" s="75"/>
      <c r="E10" s="75"/>
      <c r="F10" s="75"/>
      <c r="J10" s="78"/>
    </row>
    <row r="11" spans="1:10" ht="22.5" customHeight="1">
      <c r="A11" s="77" t="s">
        <v>47</v>
      </c>
      <c r="B11" s="108" t="s">
        <v>66</v>
      </c>
      <c r="C11" s="109"/>
      <c r="F11" s="77" t="s">
        <v>46</v>
      </c>
      <c r="G11" s="113">
        <f>$B$4</f>
        <v>0</v>
      </c>
      <c r="H11" s="114"/>
    </row>
    <row r="12" spans="1:10">
      <c r="A12" s="79" t="s">
        <v>30</v>
      </c>
      <c r="B12" s="50"/>
      <c r="C12" s="81" t="s">
        <v>1</v>
      </c>
      <c r="F12" s="79" t="s">
        <v>30</v>
      </c>
      <c r="G12" s="82">
        <f>B12*$B$4</f>
        <v>0</v>
      </c>
      <c r="H12" s="81" t="s">
        <v>1</v>
      </c>
    </row>
    <row r="13" spans="1:10">
      <c r="A13" s="79"/>
      <c r="B13" s="83"/>
      <c r="C13" s="81"/>
      <c r="F13" s="79"/>
      <c r="G13" s="83"/>
      <c r="H13" s="81"/>
    </row>
    <row r="14" spans="1:10" ht="22.5">
      <c r="A14" s="84" t="s">
        <v>31</v>
      </c>
      <c r="B14" s="83"/>
      <c r="C14" s="81"/>
      <c r="F14" s="84" t="s">
        <v>31</v>
      </c>
      <c r="G14" s="83"/>
      <c r="H14" s="81"/>
    </row>
    <row r="15" spans="1:10">
      <c r="A15" s="49" t="s">
        <v>6</v>
      </c>
      <c r="B15" s="50"/>
      <c r="C15" s="81" t="s">
        <v>1</v>
      </c>
      <c r="F15" s="79" t="str">
        <f>A15</f>
        <v>45 tot en met 49</v>
      </c>
      <c r="G15" s="82">
        <f>B15*$B$4</f>
        <v>0</v>
      </c>
      <c r="H15" s="81" t="s">
        <v>1</v>
      </c>
    </row>
    <row r="16" spans="1:10">
      <c r="A16" s="49" t="s">
        <v>26</v>
      </c>
      <c r="B16" s="50"/>
      <c r="C16" s="81" t="s">
        <v>1</v>
      </c>
      <c r="F16" s="79" t="str">
        <f t="shared" ref="F16:F18" si="0">A16</f>
        <v>50 tot en met 54</v>
      </c>
      <c r="G16" s="82">
        <f t="shared" ref="G16:G18" si="1">B16*$B$4</f>
        <v>0</v>
      </c>
      <c r="H16" s="81" t="s">
        <v>1</v>
      </c>
    </row>
    <row r="17" spans="1:13">
      <c r="A17" s="49" t="s">
        <v>27</v>
      </c>
      <c r="B17" s="50"/>
      <c r="C17" s="81" t="s">
        <v>1</v>
      </c>
      <c r="F17" s="79" t="str">
        <f t="shared" si="0"/>
        <v>55 tot en met 59</v>
      </c>
      <c r="G17" s="82">
        <f t="shared" si="1"/>
        <v>0</v>
      </c>
      <c r="H17" s="81" t="s">
        <v>1</v>
      </c>
    </row>
    <row r="18" spans="1:13">
      <c r="A18" s="49" t="s">
        <v>28</v>
      </c>
      <c r="B18" s="50"/>
      <c r="C18" s="81" t="s">
        <v>1</v>
      </c>
      <c r="F18" s="79" t="str">
        <f t="shared" si="0"/>
        <v>60 jaar en ouder</v>
      </c>
      <c r="G18" s="82">
        <f t="shared" si="1"/>
        <v>0</v>
      </c>
      <c r="H18" s="81" t="s">
        <v>1</v>
      </c>
    </row>
    <row r="19" spans="1:13">
      <c r="A19" s="79"/>
      <c r="B19" s="83"/>
      <c r="C19" s="81"/>
      <c r="F19" s="79"/>
      <c r="G19" s="83"/>
      <c r="H19" s="81"/>
    </row>
    <row r="20" spans="1:13">
      <c r="A20" s="49" t="s">
        <v>32</v>
      </c>
      <c r="B20" s="50"/>
      <c r="C20" s="81" t="s">
        <v>1</v>
      </c>
      <c r="F20" s="79" t="str">
        <f>A20</f>
        <v>Seniorenverlof</v>
      </c>
      <c r="G20" s="82">
        <f>B20*$B$4</f>
        <v>0</v>
      </c>
      <c r="H20" s="81" t="s">
        <v>1</v>
      </c>
    </row>
    <row r="21" spans="1:13">
      <c r="A21" s="79"/>
      <c r="B21" s="83"/>
      <c r="C21" s="81"/>
      <c r="F21" s="79"/>
      <c r="G21" s="83"/>
      <c r="H21" s="81"/>
    </row>
    <row r="22" spans="1:13" ht="12" thickBot="1">
      <c r="A22" s="51" t="s">
        <v>71</v>
      </c>
      <c r="B22" s="52"/>
      <c r="C22" s="85" t="s">
        <v>1</v>
      </c>
      <c r="F22" s="80" t="str">
        <f>A22</f>
        <v>Overig verlof</v>
      </c>
      <c r="G22" s="86">
        <f>B22*B4</f>
        <v>0</v>
      </c>
      <c r="H22" s="85" t="s">
        <v>1</v>
      </c>
    </row>
    <row r="23" spans="1:13">
      <c r="A23" s="17"/>
      <c r="B23" s="87"/>
    </row>
    <row r="24" spans="1:13">
      <c r="A24" s="83" t="s">
        <v>44</v>
      </c>
      <c r="B24" s="88">
        <f>G12</f>
        <v>0</v>
      </c>
      <c r="C24" s="83" t="s">
        <v>1</v>
      </c>
      <c r="D24" s="83"/>
    </row>
    <row r="25" spans="1:13" ht="22.5">
      <c r="A25" s="89" t="s">
        <v>31</v>
      </c>
      <c r="B25" s="53"/>
      <c r="C25" s="83" t="s">
        <v>1</v>
      </c>
      <c r="D25" s="83" t="str">
        <f>"+/+"</f>
        <v>+/+</v>
      </c>
      <c r="E25" s="78"/>
    </row>
    <row r="26" spans="1:13">
      <c r="A26" s="89" t="str">
        <f>A20</f>
        <v>Seniorenverlof</v>
      </c>
      <c r="B26" s="53"/>
      <c r="C26" s="83" t="s">
        <v>1</v>
      </c>
      <c r="D26" s="83" t="str">
        <f t="shared" ref="D26:D27" si="2">"+/+"</f>
        <v>+/+</v>
      </c>
      <c r="E26" s="78"/>
    </row>
    <row r="27" spans="1:13">
      <c r="A27" s="83" t="str">
        <f>A22</f>
        <v>Overig verlof</v>
      </c>
      <c r="B27" s="53"/>
      <c r="C27" s="83" t="s">
        <v>1</v>
      </c>
      <c r="D27" s="83" t="str">
        <f t="shared" si="2"/>
        <v>+/+</v>
      </c>
      <c r="E27" s="78"/>
    </row>
    <row r="28" spans="1:13">
      <c r="A28" s="83" t="s">
        <v>50</v>
      </c>
      <c r="B28" s="88">
        <f>SUM(B24:B27)</f>
        <v>0</v>
      </c>
      <c r="C28" s="83" t="s">
        <v>1</v>
      </c>
      <c r="D28" s="83"/>
    </row>
    <row r="29" spans="1:13" ht="12" thickBot="1">
      <c r="B29" s="90"/>
    </row>
    <row r="30" spans="1:13">
      <c r="A30" s="77" t="s">
        <v>48</v>
      </c>
      <c r="B30" s="91">
        <v>2012</v>
      </c>
      <c r="E30" s="77" t="s">
        <v>48</v>
      </c>
      <c r="F30" s="91">
        <v>2013</v>
      </c>
      <c r="I30" s="77" t="s">
        <v>48</v>
      </c>
      <c r="J30" s="91">
        <v>2014</v>
      </c>
      <c r="L30" s="77" t="s">
        <v>48</v>
      </c>
      <c r="M30" s="91">
        <v>2015</v>
      </c>
    </row>
    <row r="31" spans="1:13">
      <c r="A31" s="79" t="s">
        <v>0</v>
      </c>
      <c r="B31" s="81">
        <v>0</v>
      </c>
      <c r="E31" s="79" t="s">
        <v>0</v>
      </c>
      <c r="F31" s="81">
        <v>1</v>
      </c>
      <c r="I31" s="79" t="s">
        <v>0</v>
      </c>
      <c r="J31" s="81">
        <v>1</v>
      </c>
      <c r="L31" s="79" t="s">
        <v>0</v>
      </c>
      <c r="M31" s="81">
        <v>1</v>
      </c>
    </row>
    <row r="32" spans="1:13">
      <c r="A32" s="79" t="s">
        <v>2</v>
      </c>
      <c r="B32" s="81">
        <v>1</v>
      </c>
      <c r="E32" s="79" t="s">
        <v>2</v>
      </c>
      <c r="F32" s="81">
        <v>1</v>
      </c>
      <c r="I32" s="79" t="s">
        <v>2</v>
      </c>
      <c r="J32" s="81">
        <v>1</v>
      </c>
      <c r="L32" s="79" t="s">
        <v>2</v>
      </c>
      <c r="M32" s="81">
        <v>1</v>
      </c>
    </row>
    <row r="33" spans="1:13">
      <c r="A33" s="79" t="s">
        <v>3</v>
      </c>
      <c r="B33" s="81">
        <v>1</v>
      </c>
      <c r="E33" s="79" t="s">
        <v>3</v>
      </c>
      <c r="F33" s="81">
        <v>1</v>
      </c>
      <c r="I33" s="79" t="s">
        <v>65</v>
      </c>
      <c r="J33" s="81">
        <v>0</v>
      </c>
      <c r="L33" s="79" t="s">
        <v>65</v>
      </c>
      <c r="M33" s="81">
        <v>1</v>
      </c>
    </row>
    <row r="34" spans="1:13">
      <c r="A34" s="79" t="s">
        <v>4</v>
      </c>
      <c r="B34" s="81">
        <v>0</v>
      </c>
      <c r="E34" s="79" t="s">
        <v>4</v>
      </c>
      <c r="F34" s="81">
        <v>0</v>
      </c>
      <c r="I34" s="79" t="s">
        <v>4</v>
      </c>
      <c r="J34" s="81">
        <v>0</v>
      </c>
      <c r="L34" s="79" t="s">
        <v>4</v>
      </c>
      <c r="M34" s="81">
        <v>1</v>
      </c>
    </row>
    <row r="35" spans="1:13">
      <c r="A35" s="79" t="s">
        <v>5</v>
      </c>
      <c r="B35" s="81">
        <v>1</v>
      </c>
      <c r="E35" s="79" t="s">
        <v>5</v>
      </c>
      <c r="F35" s="81">
        <v>1</v>
      </c>
      <c r="I35" s="79" t="s">
        <v>5</v>
      </c>
      <c r="J35" s="81">
        <v>1</v>
      </c>
      <c r="L35" s="79" t="s">
        <v>5</v>
      </c>
      <c r="M35" s="81">
        <v>1</v>
      </c>
    </row>
    <row r="36" spans="1:13">
      <c r="A36" s="79" t="s">
        <v>7</v>
      </c>
      <c r="B36" s="81">
        <v>1</v>
      </c>
      <c r="E36" s="79" t="s">
        <v>7</v>
      </c>
      <c r="F36" s="81">
        <v>1</v>
      </c>
      <c r="I36" s="79" t="s">
        <v>7</v>
      </c>
      <c r="J36" s="81">
        <v>1</v>
      </c>
      <c r="L36" s="79" t="s">
        <v>7</v>
      </c>
      <c r="M36" s="81">
        <v>1</v>
      </c>
    </row>
    <row r="37" spans="1:13">
      <c r="A37" s="79" t="s">
        <v>8</v>
      </c>
      <c r="B37" s="81">
        <v>1</v>
      </c>
      <c r="E37" s="79" t="s">
        <v>8</v>
      </c>
      <c r="F37" s="81">
        <v>1</v>
      </c>
      <c r="I37" s="79" t="s">
        <v>8</v>
      </c>
      <c r="J37" s="81">
        <v>1</v>
      </c>
      <c r="L37" s="79" t="s">
        <v>8</v>
      </c>
      <c r="M37" s="81">
        <v>1</v>
      </c>
    </row>
    <row r="38" spans="1:13">
      <c r="A38" s="79" t="s">
        <v>9</v>
      </c>
      <c r="B38" s="81">
        <v>1</v>
      </c>
      <c r="E38" s="79" t="s">
        <v>9</v>
      </c>
      <c r="F38" s="81">
        <v>1</v>
      </c>
      <c r="I38" s="79" t="s">
        <v>9</v>
      </c>
      <c r="J38" s="81">
        <v>1</v>
      </c>
      <c r="L38" s="79" t="s">
        <v>9</v>
      </c>
      <c r="M38" s="81">
        <v>0</v>
      </c>
    </row>
    <row r="39" spans="1:13">
      <c r="A39" s="54" t="s">
        <v>62</v>
      </c>
      <c r="B39" s="55"/>
      <c r="E39" s="54" t="s">
        <v>62</v>
      </c>
      <c r="F39" s="55"/>
      <c r="I39" s="54" t="s">
        <v>62</v>
      </c>
      <c r="J39" s="55"/>
      <c r="L39" s="54" t="s">
        <v>62</v>
      </c>
      <c r="M39" s="55"/>
    </row>
    <row r="40" spans="1:13">
      <c r="A40" s="54" t="s">
        <v>62</v>
      </c>
      <c r="B40" s="55"/>
      <c r="E40" s="54" t="s">
        <v>62</v>
      </c>
      <c r="F40" s="55"/>
      <c r="I40" s="54" t="s">
        <v>62</v>
      </c>
      <c r="J40" s="55"/>
      <c r="L40" s="54" t="s">
        <v>62</v>
      </c>
      <c r="M40" s="55"/>
    </row>
    <row r="41" spans="1:13">
      <c r="A41" s="54" t="s">
        <v>62</v>
      </c>
      <c r="B41" s="55"/>
      <c r="E41" s="54" t="s">
        <v>62</v>
      </c>
      <c r="F41" s="55"/>
      <c r="I41" s="54" t="s">
        <v>62</v>
      </c>
      <c r="J41" s="55"/>
      <c r="L41" s="54" t="s">
        <v>62</v>
      </c>
      <c r="M41" s="55"/>
    </row>
    <row r="42" spans="1:13" ht="12" thickBot="1">
      <c r="A42" s="80"/>
      <c r="B42" s="85">
        <f>SUM(B31:B41)</f>
        <v>6</v>
      </c>
      <c r="E42" s="80"/>
      <c r="F42" s="85">
        <f>SUM(F31:F41)</f>
        <v>7</v>
      </c>
      <c r="I42" s="80"/>
      <c r="J42" s="85">
        <f>SUM(J31:J41)</f>
        <v>6</v>
      </c>
      <c r="L42" s="80"/>
      <c r="M42" s="85">
        <f>SUM(M31:M41)</f>
        <v>7</v>
      </c>
    </row>
    <row r="43" spans="1:13" ht="12" thickBot="1">
      <c r="B43" s="90"/>
    </row>
    <row r="44" spans="1:13" ht="22.5">
      <c r="A44" s="92" t="s">
        <v>49</v>
      </c>
      <c r="B44" s="93">
        <v>52</v>
      </c>
      <c r="C44" s="93" t="s">
        <v>10</v>
      </c>
      <c r="D44" s="94">
        <f>B8</f>
        <v>0</v>
      </c>
      <c r="E44" s="95"/>
      <c r="F44" s="96">
        <f>B44*D44</f>
        <v>0</v>
      </c>
      <c r="G44" s="93" t="s">
        <v>1</v>
      </c>
      <c r="H44" s="91"/>
    </row>
    <row r="45" spans="1:13">
      <c r="A45" s="79" t="s">
        <v>11</v>
      </c>
      <c r="B45" s="83"/>
      <c r="C45" s="83"/>
      <c r="D45" s="97"/>
      <c r="E45" s="83"/>
      <c r="F45" s="98">
        <f>B28</f>
        <v>0</v>
      </c>
      <c r="G45" s="83" t="s">
        <v>1</v>
      </c>
      <c r="H45" s="81" t="str">
        <f>"-/-"</f>
        <v>-/-</v>
      </c>
    </row>
    <row r="46" spans="1:13">
      <c r="A46" s="99" t="s">
        <v>48</v>
      </c>
      <c r="B46" s="50"/>
      <c r="C46" s="88" t="s">
        <v>10</v>
      </c>
      <c r="D46" s="100" t="e">
        <f>B8/B9</f>
        <v>#DIV/0!</v>
      </c>
      <c r="E46" s="82"/>
      <c r="F46" s="98" t="e">
        <f>B46*D46</f>
        <v>#DIV/0!</v>
      </c>
      <c r="G46" s="83" t="s">
        <v>1</v>
      </c>
      <c r="H46" s="81" t="str">
        <f>"-/-"</f>
        <v>-/-</v>
      </c>
    </row>
    <row r="47" spans="1:13" ht="12" thickBot="1">
      <c r="A47" s="80"/>
      <c r="B47" s="101"/>
      <c r="C47" s="101"/>
      <c r="D47" s="101" t="s">
        <v>29</v>
      </c>
      <c r="E47" s="101"/>
      <c r="F47" s="102" t="e">
        <f>F44-F45-F46</f>
        <v>#DIV/0!</v>
      </c>
      <c r="G47" s="101" t="s">
        <v>1</v>
      </c>
      <c r="H47" s="103"/>
    </row>
    <row r="48" spans="1:13">
      <c r="F48" s="104"/>
    </row>
  </sheetData>
  <sheetProtection sheet="1" objects="1" scenarios="1" formatColumns="0" formatRows="0" autoFilter="0"/>
  <mergeCells count="3">
    <mergeCell ref="A1:J1"/>
    <mergeCell ref="B11:C11"/>
    <mergeCell ref="G11:H11"/>
  </mergeCell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M40"/>
  <sheetViews>
    <sheetView tabSelected="1" zoomScaleNormal="100" workbookViewId="0">
      <selection sqref="A1:J1"/>
    </sheetView>
  </sheetViews>
  <sheetFormatPr defaultRowHeight="11.25"/>
  <cols>
    <col min="1" max="1" width="26.85546875" style="13" customWidth="1"/>
    <col min="2" max="2" width="13.7109375" style="13" customWidth="1"/>
    <col min="3" max="3" width="18.28515625" style="13" customWidth="1"/>
    <col min="4" max="4" width="24.42578125" style="13" customWidth="1"/>
    <col min="5" max="5" width="28.7109375" style="13" customWidth="1"/>
    <col min="6" max="6" width="13.28515625" style="13" customWidth="1"/>
    <col min="7" max="7" width="15.140625" style="13" customWidth="1"/>
    <col min="8" max="8" width="13.140625" style="13" bestFit="1" customWidth="1"/>
    <col min="9" max="9" width="14" style="13" customWidth="1"/>
    <col min="10" max="10" width="14.7109375" style="13" customWidth="1"/>
    <col min="11" max="11" width="11.28515625" style="13" bestFit="1" customWidth="1"/>
    <col min="12" max="12" width="9.140625" style="13"/>
    <col min="13" max="13" width="11.28515625" style="13" bestFit="1" customWidth="1"/>
    <col min="14" max="14" width="12" style="13" customWidth="1"/>
    <col min="15" max="16384" width="9.140625" style="13"/>
  </cols>
  <sheetData>
    <row r="1" spans="1:11" ht="15" thickBot="1">
      <c r="A1" s="116" t="s">
        <v>54</v>
      </c>
      <c r="B1" s="117"/>
      <c r="C1" s="117"/>
      <c r="D1" s="117"/>
      <c r="E1" s="117"/>
      <c r="F1" s="117"/>
      <c r="G1" s="117"/>
      <c r="H1" s="117"/>
      <c r="I1" s="117"/>
      <c r="J1" s="118"/>
    </row>
    <row r="2" spans="1:11" ht="12" thickBot="1">
      <c r="A2" s="18"/>
      <c r="B2" s="19"/>
      <c r="C2" s="19"/>
      <c r="D2" s="19"/>
      <c r="E2" s="19"/>
      <c r="F2" s="19"/>
      <c r="J2" s="20" t="s">
        <v>45</v>
      </c>
    </row>
    <row r="3" spans="1:11" ht="12" thickBot="1"/>
    <row r="4" spans="1:11">
      <c r="A4" s="14" t="s">
        <v>51</v>
      </c>
      <c r="B4" s="56">
        <v>8.3000000000000004E-2</v>
      </c>
      <c r="C4" s="72" t="s">
        <v>53</v>
      </c>
    </row>
    <row r="5" spans="1:11" ht="12" thickBot="1">
      <c r="A5" s="16" t="s">
        <v>52</v>
      </c>
      <c r="B5" s="57">
        <v>0.08</v>
      </c>
      <c r="C5" s="71" t="s">
        <v>53</v>
      </c>
      <c r="F5" s="22"/>
    </row>
    <row r="6" spans="1:11" ht="12" thickBot="1">
      <c r="A6" s="23"/>
      <c r="F6" s="24"/>
      <c r="G6" s="24"/>
    </row>
    <row r="7" spans="1:11" s="25" customFormat="1" ht="69" customHeight="1">
      <c r="A7" s="21" t="s">
        <v>12</v>
      </c>
      <c r="B7" s="40" t="s">
        <v>51</v>
      </c>
      <c r="C7" s="40" t="s">
        <v>52</v>
      </c>
      <c r="D7" s="40" t="s">
        <v>72</v>
      </c>
      <c r="E7" s="40" t="s">
        <v>56</v>
      </c>
      <c r="F7" s="40" t="s">
        <v>55</v>
      </c>
      <c r="G7" s="41" t="s">
        <v>73</v>
      </c>
    </row>
    <row r="8" spans="1:11">
      <c r="A8" s="15" t="str">
        <f>'Medewerker 1'!B3</f>
        <v>Medewerker 1</v>
      </c>
      <c r="B8" s="58">
        <f>$B$4</f>
        <v>8.3000000000000004E-2</v>
      </c>
      <c r="C8" s="59">
        <f>$B$5</f>
        <v>0.08</v>
      </c>
      <c r="D8" s="60"/>
      <c r="E8" s="31">
        <f>C8*D8</f>
        <v>0</v>
      </c>
      <c r="F8" s="31">
        <f>B8*D8</f>
        <v>0</v>
      </c>
      <c r="G8" s="36">
        <f>E8+F8+D8</f>
        <v>0</v>
      </c>
    </row>
    <row r="9" spans="1:11">
      <c r="A9" s="15" t="str">
        <f>'Medewerker 2'!B3</f>
        <v>Medewerker 2</v>
      </c>
      <c r="B9" s="58">
        <f t="shared" ref="B9:B13" si="0">$B$4</f>
        <v>8.3000000000000004E-2</v>
      </c>
      <c r="C9" s="59">
        <f t="shared" ref="C9:C13" si="1">$B$5</f>
        <v>0.08</v>
      </c>
      <c r="D9" s="60"/>
      <c r="E9" s="31">
        <f t="shared" ref="E9:E13" si="2">C9*D9</f>
        <v>0</v>
      </c>
      <c r="F9" s="31">
        <f>B9*D9</f>
        <v>0</v>
      </c>
      <c r="G9" s="36">
        <f t="shared" ref="G9:G13" si="3">E9+F9+D9</f>
        <v>0</v>
      </c>
      <c r="K9" s="27"/>
    </row>
    <row r="10" spans="1:11">
      <c r="A10" s="42" t="str">
        <f>'Medewerker 3'!B3</f>
        <v>Medewerker 3</v>
      </c>
      <c r="B10" s="58">
        <f t="shared" si="0"/>
        <v>8.3000000000000004E-2</v>
      </c>
      <c r="C10" s="59">
        <f t="shared" si="1"/>
        <v>0.08</v>
      </c>
      <c r="D10" s="60"/>
      <c r="E10" s="31">
        <f t="shared" si="2"/>
        <v>0</v>
      </c>
      <c r="F10" s="31">
        <f t="shared" ref="F10:F13" si="4">B10*D10</f>
        <v>0</v>
      </c>
      <c r="G10" s="36">
        <f t="shared" si="3"/>
        <v>0</v>
      </c>
    </row>
    <row r="11" spans="1:11">
      <c r="A11" s="15" t="str">
        <f>'Medewerker 4'!B3</f>
        <v>Medewerker 4</v>
      </c>
      <c r="B11" s="58">
        <f t="shared" si="0"/>
        <v>8.3000000000000004E-2</v>
      </c>
      <c r="C11" s="59">
        <f t="shared" si="1"/>
        <v>0.08</v>
      </c>
      <c r="D11" s="60"/>
      <c r="E11" s="31">
        <f t="shared" si="2"/>
        <v>0</v>
      </c>
      <c r="F11" s="31">
        <f t="shared" si="4"/>
        <v>0</v>
      </c>
      <c r="G11" s="36">
        <f t="shared" si="3"/>
        <v>0</v>
      </c>
    </row>
    <row r="12" spans="1:11">
      <c r="A12" s="15" t="str">
        <f>'Medewerker 5'!B3</f>
        <v>Medewerker 5</v>
      </c>
      <c r="B12" s="58">
        <f t="shared" si="0"/>
        <v>8.3000000000000004E-2</v>
      </c>
      <c r="C12" s="59">
        <f t="shared" si="1"/>
        <v>0.08</v>
      </c>
      <c r="D12" s="60"/>
      <c r="E12" s="31">
        <f t="shared" si="2"/>
        <v>0</v>
      </c>
      <c r="F12" s="31">
        <f t="shared" si="4"/>
        <v>0</v>
      </c>
      <c r="G12" s="36">
        <f t="shared" si="3"/>
        <v>0</v>
      </c>
    </row>
    <row r="13" spans="1:11" ht="12" thickBot="1">
      <c r="A13" s="16" t="str">
        <f>'Medewerker 6'!B3</f>
        <v>Medewerker 6</v>
      </c>
      <c r="B13" s="68">
        <f t="shared" si="0"/>
        <v>8.3000000000000004E-2</v>
      </c>
      <c r="C13" s="69">
        <f t="shared" si="1"/>
        <v>0.08</v>
      </c>
      <c r="D13" s="70"/>
      <c r="E13" s="43">
        <f t="shared" si="2"/>
        <v>0</v>
      </c>
      <c r="F13" s="43">
        <f t="shared" si="4"/>
        <v>0</v>
      </c>
      <c r="G13" s="38">
        <f t="shared" si="3"/>
        <v>0</v>
      </c>
    </row>
    <row r="14" spans="1:11">
      <c r="B14" s="29"/>
      <c r="D14" s="30"/>
      <c r="E14" s="30"/>
      <c r="F14" s="30"/>
      <c r="G14" s="30"/>
      <c r="H14" s="30"/>
      <c r="I14" s="27"/>
      <c r="K14" s="27"/>
    </row>
    <row r="15" spans="1:11" ht="12" thickBot="1">
      <c r="B15" s="29"/>
      <c r="D15" s="30"/>
      <c r="E15" s="30"/>
      <c r="F15" s="30"/>
      <c r="G15" s="30"/>
      <c r="H15" s="30"/>
      <c r="I15" s="27"/>
      <c r="K15" s="27"/>
    </row>
    <row r="16" spans="1:11" ht="58.5" customHeight="1">
      <c r="A16" s="107" t="s">
        <v>70</v>
      </c>
      <c r="B16" s="34" t="s">
        <v>64</v>
      </c>
      <c r="C16" s="34" t="s">
        <v>60</v>
      </c>
      <c r="D16" s="34" t="s">
        <v>67</v>
      </c>
      <c r="E16" s="34" t="s">
        <v>61</v>
      </c>
      <c r="F16" s="65" t="s">
        <v>57</v>
      </c>
      <c r="G16" s="65" t="s">
        <v>58</v>
      </c>
      <c r="H16" s="65" t="s">
        <v>59</v>
      </c>
      <c r="I16" s="66" t="s">
        <v>62</v>
      </c>
      <c r="J16" s="67" t="s">
        <v>62</v>
      </c>
      <c r="K16" s="27"/>
    </row>
    <row r="17" spans="1:11">
      <c r="A17" s="15" t="str">
        <f t="shared" ref="A17:A22" si="5">A8</f>
        <v>Medewerker 1</v>
      </c>
      <c r="B17" s="61"/>
      <c r="C17" s="61"/>
      <c r="D17" s="61"/>
      <c r="E17" s="61"/>
      <c r="F17" s="61"/>
      <c r="G17" s="61"/>
      <c r="H17" s="61"/>
      <c r="I17" s="61"/>
      <c r="J17" s="62"/>
      <c r="K17" s="27"/>
    </row>
    <row r="18" spans="1:11">
      <c r="A18" s="15" t="str">
        <f t="shared" si="5"/>
        <v>Medewerker 2</v>
      </c>
      <c r="B18" s="61"/>
      <c r="C18" s="61"/>
      <c r="D18" s="61"/>
      <c r="E18" s="61"/>
      <c r="F18" s="61"/>
      <c r="G18" s="61"/>
      <c r="H18" s="61"/>
      <c r="I18" s="61"/>
      <c r="J18" s="62"/>
      <c r="K18" s="27"/>
    </row>
    <row r="19" spans="1:11">
      <c r="A19" s="15" t="str">
        <f t="shared" si="5"/>
        <v>Medewerker 3</v>
      </c>
      <c r="B19" s="61"/>
      <c r="C19" s="61"/>
      <c r="D19" s="61"/>
      <c r="E19" s="61"/>
      <c r="F19" s="61"/>
      <c r="G19" s="61"/>
      <c r="H19" s="61"/>
      <c r="I19" s="61"/>
      <c r="J19" s="62"/>
      <c r="K19" s="27"/>
    </row>
    <row r="20" spans="1:11">
      <c r="A20" s="15" t="str">
        <f t="shared" si="5"/>
        <v>Medewerker 4</v>
      </c>
      <c r="B20" s="61"/>
      <c r="C20" s="61"/>
      <c r="D20" s="61"/>
      <c r="E20" s="61"/>
      <c r="F20" s="61"/>
      <c r="G20" s="61"/>
      <c r="H20" s="61"/>
      <c r="I20" s="61"/>
      <c r="J20" s="62"/>
      <c r="K20" s="27"/>
    </row>
    <row r="21" spans="1:11">
      <c r="A21" s="15" t="str">
        <f t="shared" si="5"/>
        <v>Medewerker 5</v>
      </c>
      <c r="B21" s="61"/>
      <c r="C21" s="61"/>
      <c r="D21" s="61"/>
      <c r="E21" s="61"/>
      <c r="F21" s="61"/>
      <c r="G21" s="61"/>
      <c r="H21" s="61"/>
      <c r="I21" s="61"/>
      <c r="J21" s="62"/>
      <c r="K21" s="27"/>
    </row>
    <row r="22" spans="1:11" ht="12" thickBot="1">
      <c r="A22" s="16" t="str">
        <f t="shared" si="5"/>
        <v>Medewerker 6</v>
      </c>
      <c r="B22" s="63"/>
      <c r="C22" s="63"/>
      <c r="D22" s="63"/>
      <c r="E22" s="63"/>
      <c r="F22" s="63"/>
      <c r="G22" s="63"/>
      <c r="H22" s="63"/>
      <c r="I22" s="63"/>
      <c r="J22" s="64"/>
      <c r="K22" s="27"/>
    </row>
    <row r="23" spans="1:11">
      <c r="B23" s="29"/>
      <c r="D23" s="30"/>
      <c r="E23" s="30"/>
      <c r="F23" s="30"/>
      <c r="G23" s="30"/>
      <c r="H23" s="30"/>
      <c r="I23" s="27"/>
      <c r="K23" s="27"/>
    </row>
    <row r="24" spans="1:11" ht="12" thickBot="1">
      <c r="B24" s="29"/>
      <c r="D24" s="30"/>
      <c r="E24" s="30"/>
      <c r="F24" s="30"/>
      <c r="G24" s="30"/>
      <c r="H24" s="30"/>
      <c r="I24" s="27"/>
      <c r="K24" s="27"/>
    </row>
    <row r="25" spans="1:11" ht="39.75" customHeight="1">
      <c r="A25" s="107" t="s">
        <v>70</v>
      </c>
      <c r="B25" s="65" t="s">
        <v>62</v>
      </c>
      <c r="C25" s="65" t="s">
        <v>62</v>
      </c>
      <c r="D25" s="65" t="s">
        <v>62</v>
      </c>
      <c r="E25" s="65" t="s">
        <v>62</v>
      </c>
      <c r="F25" s="65" t="s">
        <v>62</v>
      </c>
      <c r="G25" s="65" t="s">
        <v>62</v>
      </c>
      <c r="H25" s="65" t="s">
        <v>62</v>
      </c>
      <c r="I25" s="65" t="s">
        <v>62</v>
      </c>
      <c r="J25" s="35" t="s">
        <v>74</v>
      </c>
      <c r="K25" s="27"/>
    </row>
    <row r="26" spans="1:11">
      <c r="A26" s="15" t="str">
        <f t="shared" ref="A26:A31" si="6">A17</f>
        <v>Medewerker 1</v>
      </c>
      <c r="B26" s="61"/>
      <c r="C26" s="61"/>
      <c r="D26" s="61"/>
      <c r="E26" s="61"/>
      <c r="F26" s="61"/>
      <c r="G26" s="61"/>
      <c r="H26" s="61"/>
      <c r="I26" s="61"/>
      <c r="J26" s="36">
        <f>SUM(B26:I26)+SUM(B17:J17)</f>
        <v>0</v>
      </c>
      <c r="K26" s="27"/>
    </row>
    <row r="27" spans="1:11">
      <c r="A27" s="15" t="str">
        <f t="shared" si="6"/>
        <v>Medewerker 2</v>
      </c>
      <c r="B27" s="61"/>
      <c r="C27" s="61"/>
      <c r="D27" s="61"/>
      <c r="E27" s="61"/>
      <c r="F27" s="61"/>
      <c r="G27" s="61"/>
      <c r="H27" s="61"/>
      <c r="I27" s="61"/>
      <c r="J27" s="36">
        <f t="shared" ref="J27:J31" si="7">SUM(B27:I27)+SUM(B18:J18)</f>
        <v>0</v>
      </c>
      <c r="K27" s="27"/>
    </row>
    <row r="28" spans="1:11">
      <c r="A28" s="15" t="str">
        <f t="shared" si="6"/>
        <v>Medewerker 3</v>
      </c>
      <c r="B28" s="61"/>
      <c r="C28" s="61"/>
      <c r="D28" s="61"/>
      <c r="E28" s="61"/>
      <c r="F28" s="61"/>
      <c r="G28" s="61"/>
      <c r="H28" s="61"/>
      <c r="I28" s="61"/>
      <c r="J28" s="36">
        <f t="shared" si="7"/>
        <v>0</v>
      </c>
      <c r="K28" s="27"/>
    </row>
    <row r="29" spans="1:11">
      <c r="A29" s="15" t="str">
        <f t="shared" si="6"/>
        <v>Medewerker 4</v>
      </c>
      <c r="B29" s="61"/>
      <c r="C29" s="61"/>
      <c r="D29" s="61"/>
      <c r="E29" s="61"/>
      <c r="F29" s="61"/>
      <c r="G29" s="61"/>
      <c r="H29" s="61"/>
      <c r="I29" s="61"/>
      <c r="J29" s="36">
        <f t="shared" si="7"/>
        <v>0</v>
      </c>
      <c r="K29" s="27"/>
    </row>
    <row r="30" spans="1:11">
      <c r="A30" s="15" t="str">
        <f t="shared" si="6"/>
        <v>Medewerker 5</v>
      </c>
      <c r="B30" s="61"/>
      <c r="C30" s="61"/>
      <c r="D30" s="61"/>
      <c r="E30" s="61"/>
      <c r="F30" s="61"/>
      <c r="G30" s="61"/>
      <c r="H30" s="61"/>
      <c r="I30" s="61"/>
      <c r="J30" s="36">
        <f t="shared" si="7"/>
        <v>0</v>
      </c>
      <c r="K30" s="27"/>
    </row>
    <row r="31" spans="1:11" ht="12" thickBot="1">
      <c r="A31" s="16" t="str">
        <f t="shared" si="6"/>
        <v>Medewerker 6</v>
      </c>
      <c r="B31" s="63"/>
      <c r="C31" s="63"/>
      <c r="D31" s="63"/>
      <c r="E31" s="63"/>
      <c r="F31" s="63"/>
      <c r="G31" s="63"/>
      <c r="H31" s="63"/>
      <c r="I31" s="63"/>
      <c r="J31" s="38">
        <f t="shared" si="7"/>
        <v>0</v>
      </c>
      <c r="K31" s="27"/>
    </row>
    <row r="32" spans="1:11">
      <c r="B32" s="29"/>
      <c r="D32" s="30"/>
      <c r="E32" s="30"/>
      <c r="F32" s="30"/>
      <c r="G32" s="30"/>
      <c r="H32" s="30"/>
      <c r="I32" s="27"/>
      <c r="K32" s="27"/>
    </row>
    <row r="33" spans="1:13" ht="12" thickBot="1">
      <c r="B33" s="29"/>
      <c r="D33" s="30"/>
      <c r="E33" s="30"/>
      <c r="F33" s="30"/>
      <c r="G33" s="30"/>
      <c r="H33" s="30"/>
      <c r="I33" s="27"/>
      <c r="K33" s="27"/>
    </row>
    <row r="34" spans="1:13" ht="33.75">
      <c r="A34" s="33"/>
      <c r="B34" s="34" t="s">
        <v>74</v>
      </c>
      <c r="C34" s="34" t="s">
        <v>29</v>
      </c>
      <c r="D34" s="39" t="s">
        <v>63</v>
      </c>
    </row>
    <row r="35" spans="1:13">
      <c r="A35" s="15" t="str">
        <f t="shared" ref="A35:A40" si="8">A26</f>
        <v>Medewerker 1</v>
      </c>
      <c r="B35" s="32">
        <f t="shared" ref="B35:B40" si="9">+J26+G8</f>
        <v>0</v>
      </c>
      <c r="C35" s="26">
        <f>'Medewerker 1'!F47</f>
        <v>1566.6</v>
      </c>
      <c r="D35" s="36">
        <f>B35/C35</f>
        <v>0</v>
      </c>
    </row>
    <row r="36" spans="1:13">
      <c r="A36" s="15" t="str">
        <f t="shared" si="8"/>
        <v>Medewerker 2</v>
      </c>
      <c r="B36" s="32">
        <f t="shared" si="9"/>
        <v>0</v>
      </c>
      <c r="C36" s="26" t="e">
        <f>'Medewerker 2'!F47</f>
        <v>#DIV/0!</v>
      </c>
      <c r="D36" s="36" t="e">
        <f t="shared" ref="D36:D40" si="10">B36/C36</f>
        <v>#DIV/0!</v>
      </c>
    </row>
    <row r="37" spans="1:13">
      <c r="A37" s="15" t="str">
        <f t="shared" si="8"/>
        <v>Medewerker 3</v>
      </c>
      <c r="B37" s="32">
        <f t="shared" si="9"/>
        <v>0</v>
      </c>
      <c r="C37" s="26" t="e">
        <f>'Medewerker 3'!F47</f>
        <v>#DIV/0!</v>
      </c>
      <c r="D37" s="36" t="e">
        <f t="shared" si="10"/>
        <v>#DIV/0!</v>
      </c>
    </row>
    <row r="38" spans="1:13">
      <c r="A38" s="15" t="str">
        <f t="shared" si="8"/>
        <v>Medewerker 4</v>
      </c>
      <c r="B38" s="32">
        <f t="shared" si="9"/>
        <v>0</v>
      </c>
      <c r="C38" s="26" t="e">
        <f>'Medewerker 4'!F47</f>
        <v>#DIV/0!</v>
      </c>
      <c r="D38" s="36" t="e">
        <f t="shared" si="10"/>
        <v>#DIV/0!</v>
      </c>
      <c r="G38" s="115"/>
      <c r="H38" s="115"/>
      <c r="I38" s="115"/>
      <c r="J38" s="115"/>
      <c r="K38" s="115"/>
      <c r="L38" s="115"/>
      <c r="M38" s="115"/>
    </row>
    <row r="39" spans="1:13">
      <c r="A39" s="15" t="str">
        <f t="shared" si="8"/>
        <v>Medewerker 5</v>
      </c>
      <c r="B39" s="32">
        <f t="shared" si="9"/>
        <v>0</v>
      </c>
      <c r="C39" s="26" t="e">
        <f>'Medewerker 5'!F47</f>
        <v>#DIV/0!</v>
      </c>
      <c r="D39" s="36" t="e">
        <f t="shared" si="10"/>
        <v>#DIV/0!</v>
      </c>
    </row>
    <row r="40" spans="1:13" ht="12" thickBot="1">
      <c r="A40" s="16" t="str">
        <f t="shared" si="8"/>
        <v>Medewerker 6</v>
      </c>
      <c r="B40" s="37">
        <f t="shared" si="9"/>
        <v>0</v>
      </c>
      <c r="C40" s="28" t="e">
        <f>'Medewerker 6'!F47</f>
        <v>#DIV/0!</v>
      </c>
      <c r="D40" s="38" t="e">
        <f t="shared" si="10"/>
        <v>#DIV/0!</v>
      </c>
    </row>
  </sheetData>
  <sheetProtection formatColumns="0" formatRows="0" autoFilter="0"/>
  <mergeCells count="2">
    <mergeCell ref="G38:M38"/>
    <mergeCell ref="A1:J1"/>
  </mergeCells>
  <pageMargins left="0.7" right="0.7" top="0.75" bottom="0.75" header="0.3" footer="0.3"/>
  <pageSetup paperSize="9" orientation="portrait" r:id="rId1"/>
  <ignoredErrors>
    <ignoredError sqref="B8:B13 C8:C13" unlockedFormula="1"/>
    <ignoredError sqref="C36:C40 D36:D40" evalError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E9"/>
  <sheetViews>
    <sheetView workbookViewId="0"/>
  </sheetViews>
  <sheetFormatPr defaultRowHeight="15"/>
  <cols>
    <col min="1" max="1" width="17.85546875" bestFit="1" customWidth="1"/>
    <col min="3" max="3" width="11.85546875" bestFit="1" customWidth="1"/>
    <col min="4" max="4" width="13.5703125" bestFit="1" customWidth="1"/>
    <col min="5" max="5" width="12.7109375" bestFit="1" customWidth="1"/>
  </cols>
  <sheetData>
    <row r="1" spans="1:5" s="1" customFormat="1">
      <c r="A1" s="4" t="s">
        <v>24</v>
      </c>
      <c r="B1" s="5" t="s">
        <v>25</v>
      </c>
      <c r="C1" s="5" t="s">
        <v>21</v>
      </c>
      <c r="D1" s="5" t="s">
        <v>20</v>
      </c>
      <c r="E1" s="6" t="s">
        <v>22</v>
      </c>
    </row>
    <row r="2" spans="1:5">
      <c r="A2" s="7" t="s">
        <v>13</v>
      </c>
      <c r="B2" s="2">
        <v>734.3</v>
      </c>
      <c r="C2" s="3">
        <v>32.6</v>
      </c>
      <c r="D2" s="3">
        <v>33.322702397847763</v>
      </c>
      <c r="E2" s="8">
        <f>(C2-D2)*B2</f>
        <v>-530.68037073961148</v>
      </c>
    </row>
    <row r="3" spans="1:5">
      <c r="A3" s="7" t="s">
        <v>14</v>
      </c>
      <c r="B3" s="2">
        <v>783.5</v>
      </c>
      <c r="C3" s="3">
        <v>30.08</v>
      </c>
      <c r="D3" s="3">
        <v>30.781292353409736</v>
      </c>
      <c r="E3" s="8">
        <f t="shared" ref="E3:E8" si="0">(C3-D3)*B3</f>
        <v>-549.46255889652934</v>
      </c>
    </row>
    <row r="4" spans="1:5">
      <c r="A4" s="7" t="s">
        <v>15</v>
      </c>
      <c r="B4" s="2">
        <v>610</v>
      </c>
      <c r="C4" s="3">
        <v>32.479999999999997</v>
      </c>
      <c r="D4" s="3">
        <v>33.200000000000003</v>
      </c>
      <c r="E4" s="8">
        <f t="shared" si="0"/>
        <v>-439.20000000000363</v>
      </c>
    </row>
    <row r="5" spans="1:5">
      <c r="A5" s="7" t="s">
        <v>16</v>
      </c>
      <c r="B5" s="2">
        <v>877.9</v>
      </c>
      <c r="C5" s="3">
        <v>34.6</v>
      </c>
      <c r="D5" s="3">
        <v>35.42</v>
      </c>
      <c r="E5" s="8">
        <f t="shared" si="0"/>
        <v>-719.87800000000027</v>
      </c>
    </row>
    <row r="6" spans="1:5">
      <c r="A6" s="7" t="s">
        <v>17</v>
      </c>
      <c r="B6" s="2">
        <v>837.17</v>
      </c>
      <c r="C6" s="3">
        <v>44.12</v>
      </c>
      <c r="D6" s="3">
        <v>45.234858908349196</v>
      </c>
      <c r="E6" s="8">
        <f t="shared" si="0"/>
        <v>-933.32643230269844</v>
      </c>
    </row>
    <row r="7" spans="1:5">
      <c r="A7" s="7" t="s">
        <v>18</v>
      </c>
      <c r="B7" s="2">
        <v>103.9</v>
      </c>
      <c r="C7" s="3">
        <v>47.07</v>
      </c>
      <c r="D7" s="3">
        <v>48.253818118031006</v>
      </c>
      <c r="E7" s="8">
        <f t="shared" si="0"/>
        <v>-122.99870246342152</v>
      </c>
    </row>
    <row r="8" spans="1:5">
      <c r="A8" s="7" t="s">
        <v>19</v>
      </c>
      <c r="B8" s="2">
        <v>67.75</v>
      </c>
      <c r="C8" s="3">
        <v>36.479999999999997</v>
      </c>
      <c r="D8" s="3">
        <v>37.340000000000003</v>
      </c>
      <c r="E8" s="8">
        <f t="shared" si="0"/>
        <v>-58.265000000000441</v>
      </c>
    </row>
    <row r="9" spans="1:5" ht="15.75" thickBot="1">
      <c r="A9" s="9"/>
      <c r="B9" s="10"/>
      <c r="C9" s="10"/>
      <c r="D9" s="11" t="s">
        <v>23</v>
      </c>
      <c r="E9" s="12">
        <f>SUM(E2:E8)</f>
        <v>-3353.8110644022649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Medewerker 1</vt:lpstr>
      <vt:lpstr>Medewerker 2</vt:lpstr>
      <vt:lpstr>Medewerker 3</vt:lpstr>
      <vt:lpstr>Medewerker 4</vt:lpstr>
      <vt:lpstr>Medewerker 5</vt:lpstr>
      <vt:lpstr>Medewerker 6</vt:lpstr>
      <vt:lpstr>Berekening uurtarieven</vt:lpstr>
      <vt:lpstr>Totale correctie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r.vandermeijden</dc:creator>
  <cp:lastModifiedBy>AMeriaan</cp:lastModifiedBy>
  <cp:lastPrinted>2014-05-12T09:02:04Z</cp:lastPrinted>
  <dcterms:created xsi:type="dcterms:W3CDTF">2012-11-30T10:24:23Z</dcterms:created>
  <dcterms:modified xsi:type="dcterms:W3CDTF">2014-07-22T12:45:51Z</dcterms:modified>
</cp:coreProperties>
</file>